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004383\Documents\"/>
    </mc:Choice>
  </mc:AlternateContent>
  <xr:revisionPtr revIDLastSave="0" documentId="13_ncr:1_{31B84522-2123-402A-A459-457A165C76E2}" xr6:coauthVersionLast="47" xr6:coauthVersionMax="47" xr10:uidLastSave="{00000000-0000-0000-0000-000000000000}"/>
  <bookViews>
    <workbookView xWindow="-120" yWindow="-120" windowWidth="29040" windowHeight="15720" xr2:uid="{E2817970-BE7D-49D4-9C5A-6FC309FD5B45}"/>
  </bookViews>
  <sheets>
    <sheet name="Cover" sheetId="1" r:id="rId1"/>
    <sheet name="Attendance Calendar" sheetId="2" r:id="rId2"/>
    <sheet name="Employees" sheetId="3" r:id="rId3"/>
    <sheet name="Summary" sheetId="4" r:id="rId4"/>
    <sheet name="Instructions" sheetId="5" r:id="rId5"/>
  </sheets>
  <definedNames>
    <definedName name="_xlnm.Print_Area" localSheetId="1">'Attendance Calendar'!$A$1:$AM$16</definedName>
    <definedName name="_xlnm.Print_Titles" localSheetId="1">'Attendance Calendar'!$1:$8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2" i="4" l="1"/>
  <c r="A22" i="4"/>
  <c r="B21" i="4"/>
  <c r="A21" i="4"/>
  <c r="B20" i="4"/>
  <c r="A20" i="4"/>
  <c r="B19" i="4"/>
  <c r="A19" i="4"/>
  <c r="B18" i="4"/>
  <c r="A18" i="4"/>
  <c r="B17" i="4"/>
  <c r="A17" i="4"/>
  <c r="B16" i="4"/>
  <c r="A16" i="4"/>
  <c r="B15" i="4"/>
  <c r="A15" i="4"/>
  <c r="D5" i="4"/>
  <c r="B12" i="4" a="1"/>
  <c r="B12" i="4"/>
  <c r="B11" i="4"/>
  <c r="B10" i="4"/>
  <c r="B9" i="4"/>
  <c r="B8" i="4"/>
  <c r="B7" i="4"/>
  <c r="B6" i="4"/>
  <c r="B5" i="4"/>
  <c r="AM16" i="2"/>
  <c r="AL16" i="2"/>
  <c r="AK16" i="2"/>
  <c r="AJ16" i="2"/>
  <c r="AI16" i="2"/>
  <c r="C16" i="2"/>
  <c r="B16" i="2"/>
  <c r="A16" i="2"/>
  <c r="AM15" i="2"/>
  <c r="AL15" i="2"/>
  <c r="AK15" i="2"/>
  <c r="AJ15" i="2"/>
  <c r="AI15" i="2"/>
  <c r="C15" i="2"/>
  <c r="B15" i="2"/>
  <c r="A15" i="2"/>
  <c r="AM14" i="2"/>
  <c r="AL14" i="2"/>
  <c r="AK14" i="2"/>
  <c r="AJ14" i="2"/>
  <c r="AI14" i="2"/>
  <c r="C14" i="2"/>
  <c r="B14" i="2"/>
  <c r="A14" i="2"/>
  <c r="AM13" i="2"/>
  <c r="AL13" i="2"/>
  <c r="AK13" i="2"/>
  <c r="AJ13" i="2"/>
  <c r="AI13" i="2"/>
  <c r="C13" i="2"/>
  <c r="B13" i="2"/>
  <c r="A13" i="2"/>
  <c r="AM12" i="2"/>
  <c r="AL12" i="2"/>
  <c r="AK12" i="2"/>
  <c r="AJ12" i="2"/>
  <c r="AI12" i="2"/>
  <c r="C12" i="2"/>
  <c r="B12" i="2"/>
  <c r="A12" i="2"/>
  <c r="AM11" i="2"/>
  <c r="AL11" i="2"/>
  <c r="AK11" i="2"/>
  <c r="AJ11" i="2"/>
  <c r="AI11" i="2"/>
  <c r="C11" i="2"/>
  <c r="B11" i="2"/>
  <c r="A11" i="2"/>
  <c r="AM10" i="2"/>
  <c r="AL10" i="2"/>
  <c r="AK10" i="2"/>
  <c r="AJ10" i="2"/>
  <c r="AI10" i="2"/>
  <c r="C10" i="2"/>
  <c r="B10" i="2"/>
  <c r="A10" i="2"/>
  <c r="AM9" i="2"/>
  <c r="AL9" i="2"/>
  <c r="AK9" i="2"/>
  <c r="AJ9" i="2"/>
  <c r="AI9" i="2"/>
  <c r="C9" i="2"/>
  <c r="B9" i="2"/>
  <c r="A9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<sst xmlns="http://schemas.openxmlformats.org/spreadsheetml/2006/main" count="418" uniqueCount="139">
  <si>
    <t>EMPLOYEE ATTENDANCE CALENDAR</t>
  </si>
  <si>
    <t>Reusable monthly HR attendance template • January 2026 sample</t>
  </si>
  <si>
    <t>ABC Company | Administration | Prepared by HR Department</t>
  </si>
  <si>
    <t>CONTENTS</t>
  </si>
  <si>
    <t>Sheet</t>
  </si>
  <si>
    <t>Purpose</t>
  </si>
  <si>
    <t>Attendance Calendar</t>
  </si>
  <si>
    <t>Enter daily status codes and review automatic totals.</t>
  </si>
  <si>
    <t>Employees</t>
  </si>
  <si>
    <t>Maintain employee IDs, names, roles, join dates, and status.</t>
  </si>
  <si>
    <t>Summary</t>
  </si>
  <si>
    <t>View management KPIs and attendance percentage by employee.</t>
  </si>
  <si>
    <t>Instructions</t>
  </si>
  <si>
    <t>Read the status legend and quick monthly setup steps.</t>
  </si>
  <si>
    <t>EMPLOYEE DATABASE</t>
  </si>
  <si>
    <t>Update this list first; the Attendance Calendar is linked to these eight sample rows.</t>
  </si>
  <si>
    <t>Employee ID</t>
  </si>
  <si>
    <t>Employee Name</t>
  </si>
  <si>
    <t>Department</t>
  </si>
  <si>
    <t>Job Title</t>
  </si>
  <si>
    <t>Date Joined</t>
  </si>
  <si>
    <t>Employment Status</t>
  </si>
  <si>
    <t>EMP001</t>
  </si>
  <si>
    <t>Ahmed Ali</t>
  </si>
  <si>
    <t>Administration</t>
  </si>
  <si>
    <t>Administrative Officer</t>
  </si>
  <si>
    <t>Active</t>
  </si>
  <si>
    <t>EMP002</t>
  </si>
  <si>
    <t>Sarah Khan</t>
  </si>
  <si>
    <t>Finance</t>
  </si>
  <si>
    <t>Financial Analyst</t>
  </si>
  <si>
    <t>EMP003</t>
  </si>
  <si>
    <t>John Smith</t>
  </si>
  <si>
    <t>Sales</t>
  </si>
  <si>
    <t>Sales Executive</t>
  </si>
  <si>
    <t>EMP004</t>
  </si>
  <si>
    <t>Maria Garcia</t>
  </si>
  <si>
    <t>HR</t>
  </si>
  <si>
    <t>HR Coordinator</t>
  </si>
  <si>
    <t>EMP005</t>
  </si>
  <si>
    <t>David Lee</t>
  </si>
  <si>
    <t>IT</t>
  </si>
  <si>
    <t>IT Support Specialist</t>
  </si>
  <si>
    <t>EMP006</t>
  </si>
  <si>
    <t>Fatima Hassan</t>
  </si>
  <si>
    <t>Marketing</t>
  </si>
  <si>
    <t>Marketing Executive</t>
  </si>
  <si>
    <t>EMP007</t>
  </si>
  <si>
    <t>James Wilson</t>
  </si>
  <si>
    <t>Operations</t>
  </si>
  <si>
    <t>Operations Supervisor</t>
  </si>
  <si>
    <t>EMP008</t>
  </si>
  <si>
    <t>Lisa Brown</t>
  </si>
  <si>
    <t>Accounts Officer</t>
  </si>
  <si>
    <t>Monthly attendance entry sheet — select a status code for each employee and day.</t>
  </si>
  <si>
    <t>Company Name</t>
  </si>
  <si>
    <t>ABC Company</t>
  </si>
  <si>
    <t>Month</t>
  </si>
  <si>
    <t>Prepared by</t>
  </si>
  <si>
    <t>HR Department</t>
  </si>
  <si>
    <t>STATUS LEGEND</t>
  </si>
  <si>
    <t>P</t>
  </si>
  <si>
    <t>Present</t>
  </si>
  <si>
    <t>A</t>
  </si>
  <si>
    <t>Absent</t>
  </si>
  <si>
    <t>L</t>
  </si>
  <si>
    <t>Leave</t>
  </si>
  <si>
    <t>LT</t>
  </si>
  <si>
    <t>Late</t>
  </si>
  <si>
    <t>H</t>
  </si>
  <si>
    <t>Holiday</t>
  </si>
  <si>
    <t>W</t>
  </si>
  <si>
    <t>Weekend</t>
  </si>
  <si>
    <t>Total Present</t>
  </si>
  <si>
    <t>Total Absent</t>
  </si>
  <si>
    <t>Total Leave</t>
  </si>
  <si>
    <t>Total Late</t>
  </si>
  <si>
    <t>Attendance 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</si>
  <si>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</si>
  <si>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</si>
  <si>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</si>
  <si>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</si>
  <si>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</si>
  <si>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</si>
  <si>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</si>
  <si>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</si>
  <si>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</si>
  <si>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</si>
  <si>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</si>
  <si>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</si>
  <si>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</si>
  <si>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</si>
  <si>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</si>
  <si>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</si>
  <si>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</si>
  <si>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</si>
  <si>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</si>
  <si>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</si>
  <si>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</si>
  <si>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</si>
  <si>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</si>
  <si>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</si>
  <si>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</si>
  <si>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</si>
  <si>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</si>
  <si>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</si>
  <si>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</si>
  <si>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</si>
  <si>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</si>
  <si>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ATTENDANCE MANAGEMENT SUMMARY</t>
  </si>
  <si>
    <t>Live statistics linked to the Attendance Calendar sample for January 2026.</t>
  </si>
  <si>
    <t>KEY METRICS</t>
  </si>
  <si>
    <t>Total Employees</t>
  </si>
  <si>
    <t>Total Working Days</t>
  </si>
  <si>
    <t>Average Attendance %</t>
  </si>
  <si>
    <t>Employees below 90%</t>
  </si>
  <si>
    <t>STORY IN BRIEF</t>
  </si>
  <si>
    <t>Employee</t>
  </si>
  <si>
    <t>HOW TO USE THIS TEMPLATE</t>
  </si>
  <si>
    <t>Four quick steps for maintaining a clean monthly attendance record.</t>
  </si>
  <si>
    <t>QUICK START</t>
  </si>
  <si>
    <t>Step</t>
  </si>
  <si>
    <t>Action</t>
  </si>
  <si>
    <t>Update company, department, month, and preparer fields at the top of Attendance Calendar.</t>
  </si>
  <si>
    <t>Update the employee details on Employees; the eight linked calendar rows refresh automatically.</t>
  </si>
  <si>
    <t>Use each daily dropdown to select P, A, L, LT, H, or W. Do not type totals.</t>
  </si>
  <si>
    <t>Review Summary for totals, average attendance, the below-90% count, and the employee chart.</t>
  </si>
  <si>
    <t>STATUS CODES</t>
  </si>
  <si>
    <t>Code</t>
  </si>
  <si>
    <t>Meaning</t>
  </si>
  <si>
    <t>Use</t>
  </si>
  <si>
    <t>Employee completed the workday.</t>
  </si>
  <si>
    <t>Unapproved or unpaid absence.</t>
  </si>
  <si>
    <t>Approved leave day.</t>
  </si>
  <si>
    <t>Employee attended but arrived late.</t>
  </si>
  <si>
    <t>Company/public holiday; excluded from working days.</t>
  </si>
  <si>
    <t>Weekend; excluded from working days.</t>
  </si>
  <si>
    <t>MONTHLY RESET</t>
  </si>
  <si>
    <t>To start a new month, change the Month field, update employee details if needed, and replace the daily statuses. Weekend and holiday codes are user-entered so the template can accommodate local calendars. Attendance % is Present ÷ (Present + Absent + Leave), exactly as specified; late days are shown separately.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</si>
</sst>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mmmm\ yyyy"/>
    <numFmt numFmtId="166" formatCode="0.0%"/>
  </numFmts>
  <fonts count="9" x14ac:knownFonts="1">
    <font>
      <sz val="11"/>
      <color theme="1"/>
      <name val="Aptos Narrow"/>
      <family val="2"/>
      <scheme val="minor"/>
    </font>
    <font>
      <b/>
      <sz val="18"/>
      <color rgb="FFFFFFFF"/>
      <name val="Aptos"/>
    </font>
    <font>
      <i/>
      <sz val="11"/>
      <color rgb="FF6B7280"/>
      <name val="Aptos"/>
    </font>
    <font>
      <sz val="11"/>
      <color theme="1"/>
      <name val="Aptos"/>
    </font>
    <font>
      <b/>
      <sz val="11"/>
      <color theme="1"/>
      <name val="Aptos"/>
    </font>
    <font>
      <b/>
      <sz val="11"/>
      <color rgb="FFFFFFFF"/>
      <name val="Aptos"/>
    </font>
    <font>
      <b/>
      <sz val="11"/>
      <color rgb="FF2F75B5"/>
      <name val="Aptos"/>
    </font>
    <font>
      <b/>
      <sz val="14"/>
      <color theme="1"/>
      <name val="Aptos"/>
    </font>
    <font>
      <sz val="11"/>
      <color rgb="FF1F2937"/>
      <name val="Aptos"/>
    </font>
  </fonts>
  <fills count="12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F9D5A7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3F6F9"/>
        <bgColor indexed="64"/>
      </patternFill>
    </fill>
  </fills>
  <borders count="10">
    <border>
      <left/>
      <right/>
      <top/>
      <bottom/>
      <diagonal/>
    </border>
    <border>
      <left style="thin">
        <color rgb="FFB8C2CC"/>
      </left>
      <right/>
      <top style="thin">
        <color rgb="FFB8C2CC"/>
      </top>
      <bottom style="thin">
        <color rgb="FFB8C2CC"/>
      </bottom>
      <diagonal/>
    </border>
    <border>
      <left style="thin">
        <color rgb="FFB8C2CC"/>
      </left>
      <right/>
      <top style="thin">
        <color rgb="FFB8C2CC"/>
      </top>
      <bottom/>
      <diagonal/>
    </border>
    <border>
      <left style="thin">
        <color rgb="FFB8C2CC"/>
      </left>
      <right/>
      <top/>
      <bottom style="thin">
        <color rgb="FFB8C2CC"/>
      </bottom>
      <diagonal/>
    </border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  <diagonal/>
    </border>
    <border>
      <left/>
      <right style="thin">
        <color rgb="FFB8C2CC"/>
      </right>
      <top style="thin">
        <color rgb="FFB8C2CC"/>
      </top>
      <bottom/>
      <diagonal/>
    </border>
    <border>
      <left/>
      <right style="thin">
        <color rgb="FFB8C2CC"/>
      </right>
      <top/>
      <bottom style="thin">
        <color rgb="FFB8C2CC"/>
      </bottom>
      <diagonal/>
    </border>
    <border>
      <left/>
      <right style="thin">
        <color rgb="FFB8C2CC"/>
      </right>
      <top style="thin">
        <color rgb="FFB8C2CC"/>
      </top>
      <bottom style="thin">
        <color rgb="FFB8C2CC"/>
      </bottom>
      <diagonal/>
    </border>
    <border>
      <left style="thin">
        <color rgb="FFB8C2CC"/>
      </left>
      <right style="thin">
        <color rgb="FFB8C2CC"/>
      </right>
      <top/>
      <bottom style="thin">
        <color rgb="FFB8C2CC"/>
      </bottom>
      <diagonal/>
    </border>
    <border>
      <left style="thin">
        <color rgb="FFB8C2CC"/>
      </left>
      <right style="thin">
        <color rgb="FFB8C2CC"/>
      </right>
      <top style="thin">
        <color rgb="FFB8C2CC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/>
    <xf numFmtId="0" fontId="4" fillId="3" borderId="0" xfId="0" applyFont="1" applyFill="1"/>
    <xf numFmtId="0" fontId="5" fillId="4" borderId="0" xfId="0" applyFont="1" applyFill="1"/>
    <xf numFmtId="0" fontId="5" fillId="2" borderId="4" xfId="0" applyFont="1" applyFill="1" applyBorder="1"/>
    <xf numFmtId="0" fontId="6" fillId="0" borderId="4" xfId="0" applyFont="1" applyBorder="1"/>
    <xf numFmtId="0" fontId="3" fillId="0" borderId="4" xfId="0" applyFont="1" applyBorder="1" applyAlignment="1">
      <alignment wrapText="1"/>
    </xf>
    <xf numFmtId="0" fontId="4" fillId="3" borderId="4" xfId="0" applyFont="1" applyFill="1" applyBorder="1"/>
    <xf numFmtId="0" fontId="3" fillId="0" borderId="4" xfId="0" applyFont="1" applyBorder="1"/>
    <xf numFmtId="0" fontId="4" fillId="5" borderId="4" xfId="0" applyFont="1" applyFill="1" applyBorder="1"/>
    <xf numFmtId="0" fontId="3" fillId="5" borderId="4" xfId="0" applyFont="1" applyFill="1" applyBorder="1"/>
    <xf numFmtId="0" fontId="4" fillId="6" borderId="4" xfId="0" applyFont="1" applyFill="1" applyBorder="1"/>
    <xf numFmtId="0" fontId="3" fillId="6" borderId="4" xfId="0" applyFont="1" applyFill="1" applyBorder="1"/>
    <xf numFmtId="0" fontId="4" fillId="7" borderId="4" xfId="0" applyFont="1" applyFill="1" applyBorder="1"/>
    <xf numFmtId="0" fontId="3" fillId="7" borderId="4" xfId="0" applyFont="1" applyFill="1" applyBorder="1"/>
    <xf numFmtId="0" fontId="4" fillId="8" borderId="4" xfId="0" applyFont="1" applyFill="1" applyBorder="1"/>
    <xf numFmtId="0" fontId="3" fillId="8" borderId="4" xfId="0" applyFont="1" applyFill="1" applyBorder="1"/>
    <xf numFmtId="0" fontId="4" fillId="9" borderId="4" xfId="0" applyFont="1" applyFill="1" applyBorder="1"/>
    <xf numFmtId="0" fontId="3" fillId="9" borderId="4" xfId="0" applyFont="1" applyFill="1" applyBorder="1"/>
    <xf numFmtId="0" fontId="4" fillId="10" borderId="4" xfId="0" applyFont="1" applyFill="1" applyBorder="1"/>
    <xf numFmtId="0" fontId="3" fillId="10" borderId="4" xfId="0" applyFont="1" applyFill="1" applyBorder="1"/>
    <xf numFmtId="165" fontId="3" fillId="0" borderId="4" xfId="0" applyNumberFormat="1" applyFont="1" applyBorder="1"/>
    <xf numFmtId="0" fontId="5" fillId="2" borderId="6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3" fillId="0" borderId="7" xfId="0" applyFont="1" applyBorder="1"/>
    <xf numFmtId="0" fontId="3" fillId="0" borderId="4" xfId="0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0" fontId="3" fillId="0" borderId="5" xfId="0" applyFont="1" applyBorder="1"/>
    <xf numFmtId="0" fontId="3" fillId="0" borderId="9" xfId="0" applyFont="1" applyBorder="1"/>
    <xf numFmtId="0" fontId="3" fillId="0" borderId="9" xfId="0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166" fontId="3" fillId="0" borderId="2" xfId="0" applyNumberFormat="1" applyFont="1" applyBorder="1" applyAlignment="1">
      <alignment horizontal="center"/>
    </xf>
    <xf numFmtId="0" fontId="5" fillId="2" borderId="0" xfId="0" applyFont="1" applyFill="1"/>
    <xf numFmtId="164" fontId="3" fillId="0" borderId="0" xfId="0" applyNumberFormat="1" applyFont="1"/>
    <xf numFmtId="3" fontId="7" fillId="11" borderId="4" xfId="0" applyNumberFormat="1" applyFont="1" applyFill="1" applyBorder="1"/>
    <xf numFmtId="0" fontId="8" fillId="11" borderId="0" xfId="0" applyFont="1" applyFill="1" applyAlignment="1">
      <alignment vertical="top" wrapText="1"/>
    </xf>
    <xf numFmtId="166" fontId="7" fillId="11" borderId="4" xfId="0" applyNumberFormat="1" applyFont="1" applyFill="1" applyBorder="1"/>
    <xf numFmtId="1" fontId="7" fillId="11" borderId="4" xfId="0" applyNumberFormat="1" applyFont="1" applyFill="1" applyBorder="1"/>
    <xf numFmtId="166" fontId="3" fillId="0" borderId="4" xfId="0" applyNumberFormat="1" applyFont="1" applyBorder="1"/>
    <xf numFmtId="0" fontId="4" fillId="0" borderId="4" xfId="0" applyFont="1" applyBorder="1"/>
    <xf numFmtId="0" fontId="3" fillId="11" borderId="0" xfId="0" applyFont="1" applyFill="1" applyAlignment="1">
      <alignment wrapText="1"/>
    </xf>
  </cellXfs>
  <cellStyles count="1">
    <cellStyle name="Normal" xfId="0" builtinId="0"/>
  </cellStyles>
  <dxfs count="59">
    <dxf>
      <font>
        <name val="Aptos"/>
      </font>
    </dxf>
    <dxf>
      <font>
        <b/>
        <color rgb="FFFFFFFF"/>
        <name val="Aptos"/>
      </font>
      <fill>
        <patternFill patternType="solid">
          <fgColor indexed="64"/>
          <bgColor rgb="FF17365D"/>
        </patternFill>
      </fill>
    </dxf>
    <dxf>
      <font>
        <name val="Aptos"/>
      </font>
    </dxf>
    <dxf>
      <font>
        <name val="Aptos"/>
      </font>
      <numFmt numFmtId="164" formatCode="yyyy\-mm\-dd"/>
    </dxf>
    <dxf>
      <font>
        <name val="Aptos"/>
      </font>
    </dxf>
    <dxf>
      <font>
        <name val="Aptos"/>
      </font>
    </dxf>
    <dxf>
      <font>
        <name val="Aptos"/>
      </font>
    </dxf>
    <dxf>
      <font>
        <name val="Aptos"/>
      </font>
    </dxf>
    <dxf>
      <font>
        <name val="Aptos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"/>
        <scheme val="minor"/>
      </font>
      <fill>
        <patternFill patternType="solid">
          <fgColor indexed="64"/>
          <bgColor rgb="FF17365D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/>
        <bottom/>
      </border>
    </dxf>
    <dxf>
      <font>
        <name val="Aptos"/>
      </font>
      <numFmt numFmtId="166" formatCode="0.0%"/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/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alignment horizontal="center" vertical="bottom" textRotation="0" wrapText="0" indent="0" justifyLastLine="0" shrinkToFit="0" readingOrder="0"/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border diagonalUp="0" diagonalDown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name val="Aptos"/>
      </font>
      <border diagonalUp="0" diagonalDown="0">
        <left/>
        <right style="thin">
          <color rgb="FFB8C2CC"/>
        </right>
        <top style="thin">
          <color rgb="FFB8C2CC"/>
        </top>
        <bottom style="thin">
          <color rgb="FFB8C2CC"/>
        </bottom>
        <vertical/>
        <horizontal/>
      </border>
    </dxf>
    <dxf>
      <font>
        <color rgb="FF9C0006"/>
      </font>
      <fill>
        <patternFill patternType="solid">
          <fgColor indexed="64"/>
          <bgColor rgb="FFF4CCCC"/>
        </patternFill>
      </fill>
    </dxf>
    <dxf>
      <font>
        <b/>
        <i val="0"/>
        <color rgb="FF6B7280"/>
      </font>
      <fill>
        <patternFill patternType="solid">
          <fgColor indexed="64"/>
          <bgColor rgb="FFE7E6E6"/>
        </patternFill>
      </fill>
    </dxf>
    <dxf>
      <font>
        <b/>
        <i val="0"/>
        <color rgb="FF17365D"/>
      </font>
      <fill>
        <patternFill patternType="solid">
          <fgColor indexed="64"/>
          <bgColor rgb="FFCFE2F3"/>
        </patternFill>
      </fill>
    </dxf>
    <dxf>
      <font>
        <b/>
        <i val="0"/>
        <color rgb="FF8A4B08"/>
      </font>
      <fill>
        <patternFill patternType="solid">
          <fgColor indexed="64"/>
          <bgColor rgb="FFF9D5A7"/>
        </patternFill>
      </fill>
    </dxf>
    <dxf>
      <font>
        <b/>
        <i val="0"/>
        <color rgb="FF8A4B08"/>
      </font>
      <fill>
        <patternFill patternType="solid">
          <fgColor indexed="64"/>
          <bgColor rgb="FFFCE5CD"/>
        </patternFill>
      </fill>
    </dxf>
    <dxf>
      <font>
        <b/>
        <i val="0"/>
        <color rgb="FF9C0006"/>
      </font>
      <fill>
        <patternFill patternType="solid">
          <fgColor indexed="64"/>
          <bgColor rgb="FFF4CCCC"/>
        </patternFill>
      </fill>
    </dxf>
    <dxf>
      <font>
        <b/>
        <i val="0"/>
        <color rgb="FF275D24"/>
      </font>
      <fill>
        <patternFill patternType="solid">
          <fgColor indexed="64"/>
          <bgColor rgb="FFD9EAD3"/>
        </patternFill>
      </fill>
    </dxf>
    <dxf>
      <border outline="0">
        <top style="thin">
          <color rgb="FFB8C2CC"/>
        </top>
      </border>
    </dxf>
    <dxf>
      <border outline="0">
        <bottom style="thin">
          <color rgb="FFB8C2CC"/>
        </bottom>
      </border>
    </dxf>
    <dxf>
      <border outline="0">
        <left style="thin">
          <color rgb="FFB8C2CC"/>
        </left>
        <right style="thin">
          <color rgb="FFB8C2CC"/>
        </right>
        <top style="thin">
          <color rgb="FFB8C2CC"/>
        </top>
        <bottom style="thin">
          <color rgb="FFB8C2CC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Attendance % by Employee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Summary!$B$14</c:f>
              <c:strCache>
                <c:ptCount val="1"/>
                <c:pt idx="0">
                  <c:v>Attendance 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Summary!$A$15:$A$22</c:f>
              <c:strCache>
                <c:ptCount val="8"/>
                <c:pt idx="0">
                  <c:v>Ahmed Ali</c:v>
                </c:pt>
                <c:pt idx="1">
                  <c:v>Sarah Khan</c:v>
                </c:pt>
                <c:pt idx="2">
                  <c:v>John Smith</c:v>
                </c:pt>
                <c:pt idx="3">
                  <c:v>Maria Garcia</c:v>
                </c:pt>
                <c:pt idx="4">
                  <c:v>David Lee</c:v>
                </c:pt>
                <c:pt idx="5">
                  <c:v>Fatima Hassan</c:v>
                </c:pt>
                <c:pt idx="6">
                  <c:v>James Wilson</c:v>
                </c:pt>
                <c:pt idx="7">
                  <c:v>Lisa Brown</c:v>
                </c:pt>
              </c:strCache>
            </c:strRef>
          </c:cat>
          <c:val>
            <c:numRef>
              <c:f>Summary!$B$15:$B$22</c:f>
              <c:numCache>
                <c:formatCode>0.0%</c:formatCode>
                <c:ptCount val="8"/>
                <c:pt idx="0">
                  <c:v>0.89473684210526316</c:v>
                </c:pt>
                <c:pt idx="1">
                  <c:v>0.89473684210526316</c:v>
                </c:pt>
                <c:pt idx="2">
                  <c:v>0.85</c:v>
                </c:pt>
                <c:pt idx="3">
                  <c:v>0.89473684210526316</c:v>
                </c:pt>
                <c:pt idx="4">
                  <c:v>0.89473684210526316</c:v>
                </c:pt>
                <c:pt idx="5">
                  <c:v>0.9</c:v>
                </c:pt>
                <c:pt idx="6">
                  <c:v>0.85</c:v>
                </c:pt>
                <c:pt idx="7">
                  <c:v>0.85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5A-46C4-9B03-68F1932B09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755945392"/>
        <c:axId val="317328656"/>
      </c:barChart>
      <c:catAx>
        <c:axId val="175594539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Employee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7328656"/>
        <c:crosses val="autoZero"/>
        <c:auto val="1"/>
        <c:lblAlgn val="ctr"/>
        <c:lblOffset val="100"/>
        <c:noMultiLvlLbl val="0"/>
      </c:catAx>
      <c:valAx>
        <c:axId val="3173286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Attendance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5945392"/>
        <c:crosses val="autoZero"/>
        <c:crossBetween val="between"/>
      </c:valAx>
      <c:spPr>
        <a:solidFill>
          <a:srgbClr val="F8FAFC"/>
        </a:solidFill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9</xdr:row>
      <xdr:rowOff>0</xdr:rowOff>
    </xdr:from>
    <xdr:to>
      <xdr:col>10</xdr:col>
      <xdr:colOff>0</xdr:colOff>
      <xdr:row>24</xdr:row>
      <xdr:rowOff>0</xdr:rowOff>
    </xdr:to>
    <xdr:graphicFrame macro="">
      <xdr:nvGraphicFramePr>
        <xdr:cNvPr id="2" name="Attendance by Employee">
          <a:extLst>
            <a:ext uri="{FF2B5EF4-FFF2-40B4-BE49-F238E27FC236}">
              <a16:creationId xmlns:a16="http://schemas.microsoft.com/office/drawing/2014/main" id="{EDADF53B-415A-53D4-8F31-D225F221A08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6EA2386-4AB6-4027-A6B9-02FD89EF18D3}" name="AttendanceTable" displayName="AttendanceTable" ref="A8:AM16" totalsRowShown="0" headerRowDxfId="9" dataDxfId="8" headerRowBorderDxfId="57" tableBorderDxfId="58" totalsRowBorderDxfId="56">
  <autoFilter ref="A8:AM16" xr:uid="{C6EA2386-4AB6-4027-A6B9-02FD89EF18D3}"/>
  <tableColumns count="39">
    <tableColumn id="1" xr3:uid="{B1F85DA1-0E1F-4079-9673-E3F4FE2DE1C8}" name="Employee Name" dataDxfId="48">
      <calculatedColumnFormula>Employees!B4</calculatedColumnFormula>
    </tableColumn>
    <tableColumn id="2" xr3:uid="{6B7356F5-43D7-48E3-8A0B-63E61B9498C8}" name="Employee ID" dataDxfId="47">
      <calculatedColumnFormula>Employees!A4</calculatedColumnFormula>
    </tableColumn>
    <tableColumn id="3" xr3:uid="{C740F011-9E09-461F-B151-8DF76DAEE4DC}" name="Department" dataDxfId="46">
      <calculatedColumnFormula>Employees!C4</calculatedColumnFormula>
    </tableColumn>
    <tableColumn id="4" xr3:uid="{E2554707-2335-43C3-AFC3-C43367F00E8D}" name="1" dataDxfId="45"/>
    <tableColumn id="5" xr3:uid="{FC8E71DD-CC99-4375-A659-28EFBBB531F3}" name="2" dataDxfId="44"/>
    <tableColumn id="6" xr3:uid="{EE27ADEB-68AD-4284-BBD0-C9E8B539780C}" name="3" dataDxfId="43"/>
    <tableColumn id="7" xr3:uid="{A26387B9-667E-4A2F-B37C-B8F9F3F5F86D}" name="4" dataDxfId="42"/>
    <tableColumn id="8" xr3:uid="{3F0F4D18-C998-495B-9AB0-A44A5B24B179}" name="5" dataDxfId="41"/>
    <tableColumn id="9" xr3:uid="{8D719DED-88F4-40C1-A913-65D51D177BD2}" name="6" dataDxfId="40"/>
    <tableColumn id="10" xr3:uid="{40D5D63F-C87E-478E-8A97-CB4F8248AFC9}" name="7" dataDxfId="39"/>
    <tableColumn id="11" xr3:uid="{6D2BEC74-3BF6-46EB-9604-5BDFA0036BF9}" name="8" dataDxfId="38"/>
    <tableColumn id="12" xr3:uid="{38A3BEAD-E56F-423F-90D0-86D7CFD6F76A}" name="9" dataDxfId="37"/>
    <tableColumn id="13" xr3:uid="{10A6D976-478D-451C-8645-7A5196FADAAA}" name="10" dataDxfId="36"/>
    <tableColumn id="14" xr3:uid="{0CA69786-13ED-442E-92BA-F3D9A6CB57C2}" name="11" dataDxfId="35"/>
    <tableColumn id="15" xr3:uid="{595D4C80-9925-44BB-A7DF-5C91C8E2EEE6}" name="12" dataDxfId="34"/>
    <tableColumn id="16" xr3:uid="{D5ABB417-FD7E-437A-93BD-21B51DD73704}" name="13" dataDxfId="33"/>
    <tableColumn id="17" xr3:uid="{A6D66DA0-A428-4928-8339-7BDC9D0C8B24}" name="14" dataDxfId="32"/>
    <tableColumn id="18" xr3:uid="{36613ACD-B202-4832-9681-8B51BDD65B51}" name="15" dataDxfId="31"/>
    <tableColumn id="19" xr3:uid="{A634555D-9DEE-4CC2-974B-C68B43EF8FA1}" name="16" dataDxfId="30"/>
    <tableColumn id="20" xr3:uid="{8F534E78-8173-4E70-9A67-A30B34EF4237}" name="17" dataDxfId="29"/>
    <tableColumn id="21" xr3:uid="{BBAF0F6B-7E2A-4446-97C0-1F43C69141ED}" name="18" dataDxfId="28"/>
    <tableColumn id="22" xr3:uid="{8E0E8CF2-0A51-4190-847D-4CFAF7AE946C}" name="19" dataDxfId="27"/>
    <tableColumn id="23" xr3:uid="{0F3CF278-ABC8-4B30-96BC-DD16C4AAFE48}" name="20" dataDxfId="26"/>
    <tableColumn id="24" xr3:uid="{B910B1A4-43E6-441A-8799-29E1092D6E8B}" name="21" dataDxfId="25"/>
    <tableColumn id="25" xr3:uid="{E3F5AEA2-07E6-46C2-8E82-D0D14895F801}" name="22" dataDxfId="24"/>
    <tableColumn id="26" xr3:uid="{C0643330-EBA1-42EA-822E-0CD9F7FF3063}" name="23" dataDxfId="23"/>
    <tableColumn id="27" xr3:uid="{907115B3-3F09-4349-B549-40DBF9C4E261}" name="24" dataDxfId="22"/>
    <tableColumn id="28" xr3:uid="{0AA0B3B8-ED8D-45BE-99D1-79C13481BF0E}" name="25" dataDxfId="21"/>
    <tableColumn id="29" xr3:uid="{FA819BD9-4138-470D-929B-D25741EA6DF4}" name="26" dataDxfId="20"/>
    <tableColumn id="30" xr3:uid="{A98F5EF7-EEAC-4FD2-8302-21AF18908AAD}" name="27" dataDxfId="19"/>
    <tableColumn id="31" xr3:uid="{97EE12AB-84B8-484B-BDC6-FB0CE68AFE88}" name="28" dataDxfId="18"/>
    <tableColumn id="32" xr3:uid="{C3F004D8-38BA-4928-92FD-0FC1FEFE62D4}" name="29" dataDxfId="17"/>
    <tableColumn id="33" xr3:uid="{FB15DFF4-B1E9-4D9E-837F-F1CAB70DCC23}" name="30" dataDxfId="16"/>
    <tableColumn id="34" xr3:uid="{BBACFFBC-32AB-4497-9137-A78018A9D104}" name="31" dataDxfId="15"/>
    <tableColumn id="35" xr3:uid="{DC61D9ED-32D1-42F5-AF8F-E5962306C451}" name="Total Present" dataDxfId="14">
      <calculatedColumnFormula>COUNTIF(D9:AH9,"P")</calculatedColumnFormula>
    </tableColumn>
    <tableColumn id="36" xr3:uid="{D2C8D971-7C5D-460D-9784-88783171E717}" name="Total Absent" dataDxfId="13">
      <calculatedColumnFormula>COUNTIF(D9:AH9,"A")</calculatedColumnFormula>
    </tableColumn>
    <tableColumn id="37" xr3:uid="{37997404-6BBD-497D-94DF-79BF5AB8C74A}" name="Total Leave" dataDxfId="12">
      <calculatedColumnFormula>COUNTIF(D9:AH9,"L")</calculatedColumnFormula>
    </tableColumn>
    <tableColumn id="38" xr3:uid="{E65E3A53-A489-44C9-B905-1F73D1C3BAD4}" name="Total Late" dataDxfId="11">
      <calculatedColumnFormula>COUNTIF(D9:AH9,"LT")</calculatedColumnFormula>
    </tableColumn>
    <tableColumn id="39" xr3:uid="{130553B9-A71F-47EF-9BBD-2178DA79F1D7}" name="Attendance %" dataDxfId="10">
      <calculatedColumnFormula>IFERROR(AI9/SUM(AI9:AK9),0)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5859D4-568C-4399-9BA1-42BFFCC93887}" name="EmployeesTable" displayName="EmployeesTable" ref="A3:F11" totalsRowShown="0" headerRowDxfId="1" dataDxfId="0">
  <autoFilter ref="A3:F11" xr:uid="{4E5859D4-568C-4399-9BA1-42BFFCC93887}"/>
  <tableColumns count="6">
    <tableColumn id="1" xr3:uid="{033D3C9F-6960-473D-AFF2-0E90CA2EB1E2}" name="Employee ID" dataDxfId="7"/>
    <tableColumn id="2" xr3:uid="{6ECAF172-3083-43C1-A8E5-708E9A97CD31}" name="Employee Name" dataDxfId="6"/>
    <tableColumn id="3" xr3:uid="{9924FD45-4A69-4176-9A73-31D4CD5371CC}" name="Department" dataDxfId="5"/>
    <tableColumn id="4" xr3:uid="{D9326B1E-687B-4BB6-8F2A-9B9283D13F5B}" name="Job Title" dataDxfId="4"/>
    <tableColumn id="5" xr3:uid="{5078036E-6F83-4A87-A96A-8540908A49F3}" name="Date Joined" dataDxfId="3"/>
    <tableColumn id="6" xr3:uid="{2A3BDB3A-1F32-4A92-A735-19C61061A1DA}" name="Employment Status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067D8-7B40-41D0-8044-1CDCA218E3BA}">
  <dimension ref="A1:H12"/>
  <sheetViews>
    <sheetView tabSelected="1" workbookViewId="0">
      <selection sqref="A1:H2"/>
    </sheetView>
  </sheetViews>
  <sheetFormatPr defaultRowHeight="15" x14ac:dyDescent="0.25"/>
  <cols>
    <col min="1" max="1" width="38.140625" customWidth="1"/>
    <col min="2" max="2" width="66.7109375" customWidth="1"/>
    <col min="3" max="8" width="8.5703125" customWidth="1"/>
  </cols>
  <sheetData>
    <row r="1" spans="1:8" ht="48" customHeight="1" x14ac:dyDescent="0.25">
      <c r="A1" s="2" t="s">
        <v>0</v>
      </c>
      <c r="B1" s="2"/>
      <c r="C1" s="2"/>
      <c r="D1" s="2"/>
      <c r="E1" s="2"/>
      <c r="F1" s="2"/>
      <c r="G1" s="2"/>
      <c r="H1" s="2"/>
    </row>
    <row r="2" spans="1:8" ht="48" customHeight="1" x14ac:dyDescent="0.25">
      <c r="A2" s="2"/>
      <c r="B2" s="2"/>
      <c r="C2" s="2"/>
      <c r="D2" s="2"/>
      <c r="E2" s="2"/>
      <c r="F2" s="2"/>
      <c r="G2" s="2"/>
      <c r="H2" s="2"/>
    </row>
    <row r="3" spans="1:8" x14ac:dyDescent="0.25">
      <c r="A3" s="3" t="s">
        <v>1</v>
      </c>
      <c r="B3" s="4"/>
      <c r="C3" s="4"/>
      <c r="D3" s="4"/>
      <c r="E3" s="4"/>
      <c r="F3" s="4"/>
      <c r="G3" s="4"/>
      <c r="H3" s="4"/>
    </row>
    <row r="4" spans="1:8" x14ac:dyDescent="0.25">
      <c r="A4" s="5"/>
      <c r="B4" s="5"/>
      <c r="C4" s="5"/>
      <c r="D4" s="5"/>
      <c r="E4" s="5"/>
      <c r="F4" s="5"/>
      <c r="G4" s="5"/>
      <c r="H4" s="5"/>
    </row>
    <row r="5" spans="1:8" x14ac:dyDescent="0.25">
      <c r="A5" s="6" t="s">
        <v>2</v>
      </c>
      <c r="B5" s="4"/>
      <c r="C5" s="4"/>
      <c r="D5" s="4"/>
      <c r="E5" s="4"/>
      <c r="F5" s="4"/>
      <c r="G5" s="4"/>
      <c r="H5" s="4"/>
    </row>
    <row r="6" spans="1:8" x14ac:dyDescent="0.25">
      <c r="A6" s="5"/>
      <c r="B6" s="5"/>
      <c r="C6" s="5"/>
      <c r="D6" s="5"/>
      <c r="E6" s="5"/>
      <c r="F6" s="5"/>
      <c r="G6" s="5"/>
      <c r="H6" s="5"/>
    </row>
    <row r="7" spans="1:8" x14ac:dyDescent="0.25">
      <c r="A7" s="7" t="s">
        <v>3</v>
      </c>
      <c r="B7" s="7"/>
      <c r="C7" s="7"/>
      <c r="D7" s="7"/>
      <c r="E7" s="7"/>
      <c r="F7" s="7"/>
      <c r="G7" s="7"/>
      <c r="H7" s="7"/>
    </row>
    <row r="8" spans="1:8" x14ac:dyDescent="0.25">
      <c r="A8" s="8" t="s">
        <v>4</v>
      </c>
      <c r="B8" s="8" t="s">
        <v>5</v>
      </c>
      <c r="C8" s="5"/>
      <c r="D8" s="5"/>
      <c r="E8" s="5"/>
      <c r="F8" s="5"/>
      <c r="G8" s="5"/>
      <c r="H8" s="5"/>
    </row>
    <row r="9" spans="1:8" x14ac:dyDescent="0.25">
      <c r="A9" s="9" t="s">
        <v>6</v>
      </c>
      <c r="B9" s="10" t="s">
        <v>7</v>
      </c>
      <c r="C9" s="5"/>
      <c r="D9" s="5"/>
      <c r="E9" s="5"/>
      <c r="F9" s="5"/>
      <c r="G9" s="5"/>
      <c r="H9" s="5"/>
    </row>
    <row r="10" spans="1:8" x14ac:dyDescent="0.25">
      <c r="A10" s="9" t="s">
        <v>8</v>
      </c>
      <c r="B10" s="10" t="s">
        <v>9</v>
      </c>
      <c r="C10" s="5"/>
      <c r="D10" s="5"/>
      <c r="E10" s="5"/>
      <c r="F10" s="5"/>
      <c r="G10" s="5"/>
      <c r="H10" s="5"/>
    </row>
    <row r="11" spans="1:8" x14ac:dyDescent="0.25">
      <c r="A11" s="9" t="s">
        <v>10</v>
      </c>
      <c r="B11" s="10" t="s">
        <v>11</v>
      </c>
      <c r="C11" s="5"/>
      <c r="D11" s="5"/>
      <c r="E11" s="5"/>
      <c r="F11" s="5"/>
      <c r="G11" s="5"/>
      <c r="H11" s="5"/>
    </row>
    <row r="12" spans="1:8" x14ac:dyDescent="0.25">
      <c r="A12" s="9" t="s">
        <v>12</v>
      </c>
      <c r="B12" s="10" t="s">
        <v>13</v>
      </c>
      <c r="C12" s="5"/>
      <c r="D12" s="5"/>
      <c r="E12" s="5"/>
      <c r="F12" s="5"/>
      <c r="G12" s="5"/>
      <c r="H12" s="5"/>
    </row>
  </sheetData>
  <mergeCells count="4">
    <mergeCell ref="A1:H2"/>
    <mergeCell ref="A3:H3"/>
    <mergeCell ref="A5:H5"/>
    <mergeCell ref="A7:H7"/>
  </mergeCells>
  <pageMargins left="0.7" right="0.7" top="0.75" bottom="0.75" header="0.3" footer="0.3"/>
  <headerFooter>
    <oddHeader>&amp;C&amp;"Aptos"&amp;10&amp;K0000FF Classification: Confidential &amp;1#_x000D_</oddHeader>
    <oddFooter xml:space="preserve">&amp;C_x000D_&amp;1#&amp;"Aptos"&amp;10&amp;K0000FF Classification: Confidential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DE7B2-BA36-4B76-98BD-20F8686C730F}">
  <sheetPr>
    <pageSetUpPr fitToPage="1"/>
  </sheetPr>
  <dimension ref="A1:AM200"/>
  <sheetViews>
    <sheetView workbookViewId="0">
      <pane xSplit="3" ySplit="8" topLeftCell="D9" activePane="bottomRight" state="frozen"/>
      <selection pane="topRight" activeCell="D1" sqref="D1"/>
      <selection pane="bottomLeft" activeCell="A9" sqref="A9"/>
      <selection pane="bottomRight" sqref="A1:AM2"/>
    </sheetView>
  </sheetViews>
  <sheetFormatPr defaultRowHeight="15" x14ac:dyDescent="0.25"/>
  <cols>
    <col min="1" max="1" width="20" customWidth="1"/>
    <col min="2" max="2" width="14.28515625" customWidth="1"/>
    <col min="3" max="3" width="18.140625" customWidth="1"/>
    <col min="4" max="34" width="5.28515625" customWidth="1"/>
    <col min="35" max="38" width="13.28515625" customWidth="1"/>
    <col min="39" max="39" width="14.85546875" customWidth="1"/>
  </cols>
  <sheetData>
    <row r="1" spans="1:39" ht="48" customHeigh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x14ac:dyDescent="0.25">
      <c r="A2" s="3" t="s">
        <v>54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39" x14ac:dyDescent="0.25">
      <c r="A3" s="11" t="s">
        <v>55</v>
      </c>
      <c r="B3" s="12" t="s">
        <v>56</v>
      </c>
      <c r="C3" s="5"/>
      <c r="D3" s="7" t="s">
        <v>60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x14ac:dyDescent="0.25">
      <c r="A4" s="11" t="s">
        <v>18</v>
      </c>
      <c r="B4" s="12" t="s">
        <v>24</v>
      </c>
      <c r="C4" s="5"/>
      <c r="D4" s="13" t="s">
        <v>61</v>
      </c>
      <c r="E4" s="14" t="s">
        <v>62</v>
      </c>
      <c r="F4" s="15" t="s">
        <v>63</v>
      </c>
      <c r="G4" s="16" t="s">
        <v>64</v>
      </c>
      <c r="H4" s="17" t="s">
        <v>65</v>
      </c>
      <c r="I4" s="18" t="s">
        <v>66</v>
      </c>
      <c r="J4" s="19" t="s">
        <v>67</v>
      </c>
      <c r="K4" s="20" t="s">
        <v>68</v>
      </c>
      <c r="L4" s="21" t="s">
        <v>69</v>
      </c>
      <c r="M4" s="22" t="s">
        <v>70</v>
      </c>
      <c r="N4" s="23" t="s">
        <v>71</v>
      </c>
      <c r="O4" s="24" t="s">
        <v>72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x14ac:dyDescent="0.25">
      <c r="A5" s="11" t="s">
        <v>57</v>
      </c>
      <c r="B5" s="25">
        <v>46023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x14ac:dyDescent="0.25">
      <c r="A6" s="11" t="s">
        <v>58</v>
      </c>
      <c r="B6" s="12" t="s">
        <v>59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ht="32.1" customHeight="1" x14ac:dyDescent="0.25">
      <c r="A8" s="26" t="s">
        <v>17</v>
      </c>
      <c r="B8" s="27" t="s">
        <v>16</v>
      </c>
      <c r="C8" s="27" t="s">
        <v>18</v>
      </c>
      <c r="D8" s="27" t="s">
        <v>78</v>
      </c>
      <c r="E8" s="27" t="s">
        <v>79</v>
      </c>
      <c r="F8" s="27" t="s">
        <v>80</v>
      </c>
      <c r="G8" s="27" t="s">
        <v>81</v>
      </c>
      <c r="H8" s="27" t="s">
        <v>82</v>
      </c>
      <c r="I8" s="27" t="s">
        <v>83</v>
      </c>
      <c r="J8" s="27" t="s">
        <v>84</v>
      </c>
      <c r="K8" s="27" t="s">
        <v>85</v>
      </c>
      <c r="L8" s="27" t="s">
        <v>86</v>
      </c>
      <c r="M8" s="27" t="s">
        <v>87</v>
      </c>
      <c r="N8" s="27" t="s">
        <v>88</v>
      </c>
      <c r="O8" s="27" t="s">
        <v>89</v>
      </c>
      <c r="P8" s="27" t="s">
        <v>90</v>
      </c>
      <c r="Q8" s="27" t="s">
        <v>91</v>
      </c>
      <c r="R8" s="27" t="s">
        <v>92</v>
      </c>
      <c r="S8" s="27" t="s">
        <v>93</v>
      </c>
      <c r="T8" s="27" t="s">
        <v>94</v>
      </c>
      <c r="U8" s="27" t="s">
        <v>95</v>
      </c>
      <c r="V8" s="27" t="s">
        <v>96</v>
      </c>
      <c r="W8" s="27" t="s">
        <v>97</v>
      </c>
      <c r="X8" s="27" t="s">
        <v>98</v>
      </c>
      <c r="Y8" s="27" t="s">
        <v>99</v>
      </c>
      <c r="Z8" s="27" t="s">
        <v>100</v>
      </c>
      <c r="AA8" s="27" t="s">
        <v>101</v>
      </c>
      <c r="AB8" s="27" t="s">
        <v>102</v>
      </c>
      <c r="AC8" s="27" t="s">
        <v>103</v>
      </c>
      <c r="AD8" s="27" t="s">
        <v>104</v>
      </c>
      <c r="AE8" s="27" t="s">
        <v>105</v>
      </c>
      <c r="AF8" s="27" t="s">
        <v>106</v>
      </c>
      <c r="AG8" s="27" t="s">
        <v>107</v>
      </c>
      <c r="AH8" s="27" t="s">
        <v>108</v>
      </c>
      <c r="AI8" s="27" t="s">
        <v>73</v>
      </c>
      <c r="AJ8" s="27" t="s">
        <v>74</v>
      </c>
      <c r="AK8" s="27" t="s">
        <v>75</v>
      </c>
      <c r="AL8" s="27" t="s">
        <v>76</v>
      </c>
      <c r="AM8" s="28" t="s">
        <v>77</v>
      </c>
    </row>
    <row r="9" spans="1:39" x14ac:dyDescent="0.25">
      <c r="A9" s="29" t="str">
        <f>Employees!B4</f>
        <v>Ahmed Ali</v>
      </c>
      <c r="B9" s="12" t="str">
        <f>Employees!A4</f>
        <v>EMP001</v>
      </c>
      <c r="C9" s="12" t="str">
        <f>Employees!C4</f>
        <v>Administration</v>
      </c>
      <c r="D9" s="30" t="s">
        <v>69</v>
      </c>
      <c r="E9" s="30" t="s">
        <v>61</v>
      </c>
      <c r="F9" s="30" t="s">
        <v>71</v>
      </c>
      <c r="G9" s="30" t="s">
        <v>71</v>
      </c>
      <c r="H9" s="30" t="s">
        <v>61</v>
      </c>
      <c r="I9" s="30" t="s">
        <v>67</v>
      </c>
      <c r="J9" s="30" t="s">
        <v>61</v>
      </c>
      <c r="K9" s="30" t="s">
        <v>61</v>
      </c>
      <c r="L9" s="30" t="s">
        <v>61</v>
      </c>
      <c r="M9" s="30" t="s">
        <v>71</v>
      </c>
      <c r="N9" s="30" t="s">
        <v>71</v>
      </c>
      <c r="O9" s="30" t="s">
        <v>63</v>
      </c>
      <c r="P9" s="30" t="s">
        <v>61</v>
      </c>
      <c r="Q9" s="30" t="s">
        <v>61</v>
      </c>
      <c r="R9" s="30" t="s">
        <v>61</v>
      </c>
      <c r="S9" s="30" t="s">
        <v>61</v>
      </c>
      <c r="T9" s="30" t="s">
        <v>71</v>
      </c>
      <c r="U9" s="30" t="s">
        <v>71</v>
      </c>
      <c r="V9" s="30" t="s">
        <v>61</v>
      </c>
      <c r="W9" s="30" t="s">
        <v>65</v>
      </c>
      <c r="X9" s="30" t="s">
        <v>61</v>
      </c>
      <c r="Y9" s="30" t="s">
        <v>61</v>
      </c>
      <c r="Z9" s="30" t="s">
        <v>61</v>
      </c>
      <c r="AA9" s="30" t="s">
        <v>71</v>
      </c>
      <c r="AB9" s="30" t="s">
        <v>71</v>
      </c>
      <c r="AC9" s="30" t="s">
        <v>61</v>
      </c>
      <c r="AD9" s="30" t="s">
        <v>67</v>
      </c>
      <c r="AE9" s="30" t="s">
        <v>61</v>
      </c>
      <c r="AF9" s="30" t="s">
        <v>61</v>
      </c>
      <c r="AG9" s="30" t="s">
        <v>61</v>
      </c>
      <c r="AH9" s="30" t="s">
        <v>71</v>
      </c>
      <c r="AI9" s="31">
        <f>COUNTIF(D9:AH9,"P")</f>
        <v>17</v>
      </c>
      <c r="AJ9" s="31">
        <f>COUNTIF(D9:AH9,"A")</f>
        <v>1</v>
      </c>
      <c r="AK9" s="31">
        <f>COUNTIF(D9:AH9,"L")</f>
        <v>1</v>
      </c>
      <c r="AL9" s="31">
        <f>COUNTIF(D9:AH9,"LT")</f>
        <v>2</v>
      </c>
      <c r="AM9" s="32">
        <f>IFERROR(AI9/SUM(AI9:AK9),0)</f>
        <v>0.89473684210526316</v>
      </c>
    </row>
    <row r="10" spans="1:39" x14ac:dyDescent="0.25">
      <c r="A10" s="29" t="str">
        <f>Employees!B5</f>
        <v>Sarah Khan</v>
      </c>
      <c r="B10" s="12" t="str">
        <f>Employees!A5</f>
        <v>EMP002</v>
      </c>
      <c r="C10" s="12" t="str">
        <f>Employees!C5</f>
        <v>Finance</v>
      </c>
      <c r="D10" s="30" t="s">
        <v>69</v>
      </c>
      <c r="E10" s="30" t="s">
        <v>61</v>
      </c>
      <c r="F10" s="30" t="s">
        <v>71</v>
      </c>
      <c r="G10" s="30" t="s">
        <v>71</v>
      </c>
      <c r="H10" s="30" t="s">
        <v>65</v>
      </c>
      <c r="I10" s="30" t="s">
        <v>61</v>
      </c>
      <c r="J10" s="30" t="s">
        <v>61</v>
      </c>
      <c r="K10" s="30" t="s">
        <v>61</v>
      </c>
      <c r="L10" s="30" t="s">
        <v>61</v>
      </c>
      <c r="M10" s="30" t="s">
        <v>71</v>
      </c>
      <c r="N10" s="30" t="s">
        <v>71</v>
      </c>
      <c r="O10" s="30" t="s">
        <v>61</v>
      </c>
      <c r="P10" s="30" t="s">
        <v>61</v>
      </c>
      <c r="Q10" s="30" t="s">
        <v>67</v>
      </c>
      <c r="R10" s="30" t="s">
        <v>61</v>
      </c>
      <c r="S10" s="30" t="s">
        <v>61</v>
      </c>
      <c r="T10" s="30" t="s">
        <v>71</v>
      </c>
      <c r="U10" s="30" t="s">
        <v>71</v>
      </c>
      <c r="V10" s="30" t="s">
        <v>61</v>
      </c>
      <c r="W10" s="30" t="s">
        <v>61</v>
      </c>
      <c r="X10" s="30" t="s">
        <v>61</v>
      </c>
      <c r="Y10" s="30" t="s">
        <v>63</v>
      </c>
      <c r="Z10" s="30" t="s">
        <v>61</v>
      </c>
      <c r="AA10" s="30" t="s">
        <v>71</v>
      </c>
      <c r="AB10" s="30" t="s">
        <v>71</v>
      </c>
      <c r="AC10" s="30" t="s">
        <v>61</v>
      </c>
      <c r="AD10" s="30" t="s">
        <v>61</v>
      </c>
      <c r="AE10" s="30" t="s">
        <v>61</v>
      </c>
      <c r="AF10" s="30" t="s">
        <v>67</v>
      </c>
      <c r="AG10" s="30" t="s">
        <v>61</v>
      </c>
      <c r="AH10" s="30" t="s">
        <v>71</v>
      </c>
      <c r="AI10" s="31">
        <f>COUNTIF(D10:AH10,"P")</f>
        <v>17</v>
      </c>
      <c r="AJ10" s="31">
        <f>COUNTIF(D10:AH10,"A")</f>
        <v>1</v>
      </c>
      <c r="AK10" s="31">
        <f>COUNTIF(D10:AH10,"L")</f>
        <v>1</v>
      </c>
      <c r="AL10" s="31">
        <f>COUNTIF(D10:AH10,"LT")</f>
        <v>2</v>
      </c>
      <c r="AM10" s="32">
        <f>IFERROR(AI10/SUM(AI10:AK10),0)</f>
        <v>0.89473684210526316</v>
      </c>
    </row>
    <row r="11" spans="1:39" x14ac:dyDescent="0.25">
      <c r="A11" s="29" t="str">
        <f>Employees!B6</f>
        <v>John Smith</v>
      </c>
      <c r="B11" s="12" t="str">
        <f>Employees!A6</f>
        <v>EMP003</v>
      </c>
      <c r="C11" s="12" t="str">
        <f>Employees!C6</f>
        <v>Sales</v>
      </c>
      <c r="D11" s="30" t="s">
        <v>69</v>
      </c>
      <c r="E11" s="30" t="s">
        <v>61</v>
      </c>
      <c r="F11" s="30" t="s">
        <v>71</v>
      </c>
      <c r="G11" s="30" t="s">
        <v>71</v>
      </c>
      <c r="H11" s="30" t="s">
        <v>61</v>
      </c>
      <c r="I11" s="30" t="s">
        <v>61</v>
      </c>
      <c r="J11" s="30" t="s">
        <v>63</v>
      </c>
      <c r="K11" s="30" t="s">
        <v>61</v>
      </c>
      <c r="L11" s="30" t="s">
        <v>61</v>
      </c>
      <c r="M11" s="30" t="s">
        <v>71</v>
      </c>
      <c r="N11" s="30" t="s">
        <v>71</v>
      </c>
      <c r="O11" s="30" t="s">
        <v>61</v>
      </c>
      <c r="P11" s="30" t="s">
        <v>61</v>
      </c>
      <c r="Q11" s="30" t="s">
        <v>61</v>
      </c>
      <c r="R11" s="30" t="s">
        <v>67</v>
      </c>
      <c r="S11" s="30" t="s">
        <v>61</v>
      </c>
      <c r="T11" s="30" t="s">
        <v>71</v>
      </c>
      <c r="U11" s="30" t="s">
        <v>71</v>
      </c>
      <c r="V11" s="30" t="s">
        <v>61</v>
      </c>
      <c r="W11" s="30" t="s">
        <v>61</v>
      </c>
      <c r="X11" s="30" t="s">
        <v>61</v>
      </c>
      <c r="Y11" s="30" t="s">
        <v>61</v>
      </c>
      <c r="Z11" s="30" t="s">
        <v>65</v>
      </c>
      <c r="AA11" s="30" t="s">
        <v>71</v>
      </c>
      <c r="AB11" s="30" t="s">
        <v>71</v>
      </c>
      <c r="AC11" s="30" t="s">
        <v>61</v>
      </c>
      <c r="AD11" s="30" t="s">
        <v>61</v>
      </c>
      <c r="AE11" s="30" t="s">
        <v>61</v>
      </c>
      <c r="AF11" s="30" t="s">
        <v>61</v>
      </c>
      <c r="AG11" s="30" t="s">
        <v>63</v>
      </c>
      <c r="AH11" s="30" t="s">
        <v>71</v>
      </c>
      <c r="AI11" s="31">
        <f>COUNTIF(D11:AH11,"P")</f>
        <v>17</v>
      </c>
      <c r="AJ11" s="31">
        <f>COUNTIF(D11:AH11,"A")</f>
        <v>2</v>
      </c>
      <c r="AK11" s="31">
        <f>COUNTIF(D11:AH11,"L")</f>
        <v>1</v>
      </c>
      <c r="AL11" s="31">
        <f>COUNTIF(D11:AH11,"LT")</f>
        <v>1</v>
      </c>
      <c r="AM11" s="32">
        <f>IFERROR(AI11/SUM(AI11:AK11),0)</f>
        <v>0.85</v>
      </c>
    </row>
    <row r="12" spans="1:39" x14ac:dyDescent="0.25">
      <c r="A12" s="29" t="str">
        <f>Employees!B7</f>
        <v>Maria Garcia</v>
      </c>
      <c r="B12" s="12" t="str">
        <f>Employees!A7</f>
        <v>EMP004</v>
      </c>
      <c r="C12" s="12" t="str">
        <f>Employees!C7</f>
        <v>HR</v>
      </c>
      <c r="D12" s="30" t="s">
        <v>69</v>
      </c>
      <c r="E12" s="30" t="s">
        <v>61</v>
      </c>
      <c r="F12" s="30" t="s">
        <v>71</v>
      </c>
      <c r="G12" s="30" t="s">
        <v>71</v>
      </c>
      <c r="H12" s="30" t="s">
        <v>61</v>
      </c>
      <c r="I12" s="30" t="s">
        <v>61</v>
      </c>
      <c r="J12" s="30" t="s">
        <v>61</v>
      </c>
      <c r="K12" s="30" t="s">
        <v>67</v>
      </c>
      <c r="L12" s="30" t="s">
        <v>61</v>
      </c>
      <c r="M12" s="30" t="s">
        <v>71</v>
      </c>
      <c r="N12" s="30" t="s">
        <v>71</v>
      </c>
      <c r="O12" s="30" t="s">
        <v>61</v>
      </c>
      <c r="P12" s="30" t="s">
        <v>65</v>
      </c>
      <c r="Q12" s="30" t="s">
        <v>61</v>
      </c>
      <c r="R12" s="30" t="s">
        <v>61</v>
      </c>
      <c r="S12" s="30" t="s">
        <v>61</v>
      </c>
      <c r="T12" s="30" t="s">
        <v>71</v>
      </c>
      <c r="U12" s="30" t="s">
        <v>71</v>
      </c>
      <c r="V12" s="30" t="s">
        <v>61</v>
      </c>
      <c r="W12" s="30" t="s">
        <v>61</v>
      </c>
      <c r="X12" s="30" t="s">
        <v>63</v>
      </c>
      <c r="Y12" s="30" t="s">
        <v>61</v>
      </c>
      <c r="Z12" s="30" t="s">
        <v>61</v>
      </c>
      <c r="AA12" s="30" t="s">
        <v>71</v>
      </c>
      <c r="AB12" s="30" t="s">
        <v>71</v>
      </c>
      <c r="AC12" s="30" t="s">
        <v>61</v>
      </c>
      <c r="AD12" s="30" t="s">
        <v>61</v>
      </c>
      <c r="AE12" s="30" t="s">
        <v>67</v>
      </c>
      <c r="AF12" s="30" t="s">
        <v>61</v>
      </c>
      <c r="AG12" s="30" t="s">
        <v>61</v>
      </c>
      <c r="AH12" s="30" t="s">
        <v>71</v>
      </c>
      <c r="AI12" s="31">
        <f>COUNTIF(D12:AH12,"P")</f>
        <v>17</v>
      </c>
      <c r="AJ12" s="31">
        <f>COUNTIF(D12:AH12,"A")</f>
        <v>1</v>
      </c>
      <c r="AK12" s="31">
        <f>COUNTIF(D12:AH12,"L")</f>
        <v>1</v>
      </c>
      <c r="AL12" s="31">
        <f>COUNTIF(D12:AH12,"LT")</f>
        <v>2</v>
      </c>
      <c r="AM12" s="32">
        <f>IFERROR(AI12/SUM(AI12:AK12),0)</f>
        <v>0.89473684210526316</v>
      </c>
    </row>
    <row r="13" spans="1:39" x14ac:dyDescent="0.25">
      <c r="A13" s="29" t="str">
        <f>Employees!B8</f>
        <v>David Lee</v>
      </c>
      <c r="B13" s="12" t="str">
        <f>Employees!A8</f>
        <v>EMP005</v>
      </c>
      <c r="C13" s="12" t="str">
        <f>Employees!C8</f>
        <v>IT</v>
      </c>
      <c r="D13" s="30" t="s">
        <v>69</v>
      </c>
      <c r="E13" s="30" t="s">
        <v>61</v>
      </c>
      <c r="F13" s="30" t="s">
        <v>71</v>
      </c>
      <c r="G13" s="30" t="s">
        <v>71</v>
      </c>
      <c r="H13" s="30" t="s">
        <v>61</v>
      </c>
      <c r="I13" s="30" t="s">
        <v>61</v>
      </c>
      <c r="J13" s="30" t="s">
        <v>61</v>
      </c>
      <c r="K13" s="30" t="s">
        <v>61</v>
      </c>
      <c r="L13" s="30" t="s">
        <v>63</v>
      </c>
      <c r="M13" s="30" t="s">
        <v>71</v>
      </c>
      <c r="N13" s="30" t="s">
        <v>71</v>
      </c>
      <c r="O13" s="30" t="s">
        <v>61</v>
      </c>
      <c r="P13" s="30" t="s">
        <v>61</v>
      </c>
      <c r="Q13" s="30" t="s">
        <v>61</v>
      </c>
      <c r="R13" s="30" t="s">
        <v>61</v>
      </c>
      <c r="S13" s="30" t="s">
        <v>67</v>
      </c>
      <c r="T13" s="30" t="s">
        <v>71</v>
      </c>
      <c r="U13" s="30" t="s">
        <v>71</v>
      </c>
      <c r="V13" s="30" t="s">
        <v>65</v>
      </c>
      <c r="W13" s="30" t="s">
        <v>61</v>
      </c>
      <c r="X13" s="30" t="s">
        <v>61</v>
      </c>
      <c r="Y13" s="30" t="s">
        <v>61</v>
      </c>
      <c r="Z13" s="30" t="s">
        <v>61</v>
      </c>
      <c r="AA13" s="30" t="s">
        <v>71</v>
      </c>
      <c r="AB13" s="30" t="s">
        <v>71</v>
      </c>
      <c r="AC13" s="30" t="s">
        <v>67</v>
      </c>
      <c r="AD13" s="30" t="s">
        <v>61</v>
      </c>
      <c r="AE13" s="30" t="s">
        <v>61</v>
      </c>
      <c r="AF13" s="30" t="s">
        <v>61</v>
      </c>
      <c r="AG13" s="30" t="s">
        <v>61</v>
      </c>
      <c r="AH13" s="30" t="s">
        <v>71</v>
      </c>
      <c r="AI13" s="31">
        <f>COUNTIF(D13:AH13,"P")</f>
        <v>17</v>
      </c>
      <c r="AJ13" s="31">
        <f>COUNTIF(D13:AH13,"A")</f>
        <v>1</v>
      </c>
      <c r="AK13" s="31">
        <f>COUNTIF(D13:AH13,"L")</f>
        <v>1</v>
      </c>
      <c r="AL13" s="31">
        <f>COUNTIF(D13:AH13,"LT")</f>
        <v>2</v>
      </c>
      <c r="AM13" s="32">
        <f>IFERROR(AI13/SUM(AI13:AK13),0)</f>
        <v>0.89473684210526316</v>
      </c>
    </row>
    <row r="14" spans="1:39" x14ac:dyDescent="0.25">
      <c r="A14" s="29" t="str">
        <f>Employees!B9</f>
        <v>Fatima Hassan</v>
      </c>
      <c r="B14" s="12" t="str">
        <f>Employees!A9</f>
        <v>EMP006</v>
      </c>
      <c r="C14" s="12" t="str">
        <f>Employees!C9</f>
        <v>Marketing</v>
      </c>
      <c r="D14" s="30" t="s">
        <v>69</v>
      </c>
      <c r="E14" s="30" t="s">
        <v>61</v>
      </c>
      <c r="F14" s="30" t="s">
        <v>71</v>
      </c>
      <c r="G14" s="30" t="s">
        <v>71</v>
      </c>
      <c r="H14" s="30" t="s">
        <v>67</v>
      </c>
      <c r="I14" s="30" t="s">
        <v>61</v>
      </c>
      <c r="J14" s="30" t="s">
        <v>61</v>
      </c>
      <c r="K14" s="30" t="s">
        <v>61</v>
      </c>
      <c r="L14" s="30" t="s">
        <v>61</v>
      </c>
      <c r="M14" s="30" t="s">
        <v>71</v>
      </c>
      <c r="N14" s="30" t="s">
        <v>71</v>
      </c>
      <c r="O14" s="30" t="s">
        <v>65</v>
      </c>
      <c r="P14" s="30" t="s">
        <v>61</v>
      </c>
      <c r="Q14" s="30" t="s">
        <v>61</v>
      </c>
      <c r="R14" s="30" t="s">
        <v>61</v>
      </c>
      <c r="S14" s="30" t="s">
        <v>61</v>
      </c>
      <c r="T14" s="30" t="s">
        <v>71</v>
      </c>
      <c r="U14" s="30" t="s">
        <v>71</v>
      </c>
      <c r="V14" s="30" t="s">
        <v>61</v>
      </c>
      <c r="W14" s="30" t="s">
        <v>63</v>
      </c>
      <c r="X14" s="30" t="s">
        <v>61</v>
      </c>
      <c r="Y14" s="30" t="s">
        <v>61</v>
      </c>
      <c r="Z14" s="30" t="s">
        <v>61</v>
      </c>
      <c r="AA14" s="30" t="s">
        <v>71</v>
      </c>
      <c r="AB14" s="30" t="s">
        <v>71</v>
      </c>
      <c r="AC14" s="30" t="s">
        <v>61</v>
      </c>
      <c r="AD14" s="30" t="s">
        <v>61</v>
      </c>
      <c r="AE14" s="30" t="s">
        <v>61</v>
      </c>
      <c r="AF14" s="30" t="s">
        <v>61</v>
      </c>
      <c r="AG14" s="30" t="s">
        <v>61</v>
      </c>
      <c r="AH14" s="30" t="s">
        <v>71</v>
      </c>
      <c r="AI14" s="31">
        <f>COUNTIF(D14:AH14,"P")</f>
        <v>18</v>
      </c>
      <c r="AJ14" s="31">
        <f>COUNTIF(D14:AH14,"A")</f>
        <v>1</v>
      </c>
      <c r="AK14" s="31">
        <f>COUNTIF(D14:AH14,"L")</f>
        <v>1</v>
      </c>
      <c r="AL14" s="31">
        <f>COUNTIF(D14:AH14,"LT")</f>
        <v>1</v>
      </c>
      <c r="AM14" s="32">
        <f>IFERROR(AI14/SUM(AI14:AK14),0)</f>
        <v>0.9</v>
      </c>
    </row>
    <row r="15" spans="1:39" x14ac:dyDescent="0.25">
      <c r="A15" s="29" t="str">
        <f>Employees!B10</f>
        <v>James Wilson</v>
      </c>
      <c r="B15" s="12" t="str">
        <f>Employees!A10</f>
        <v>EMP007</v>
      </c>
      <c r="C15" s="12" t="str">
        <f>Employees!C10</f>
        <v>Operations</v>
      </c>
      <c r="D15" s="30" t="s">
        <v>69</v>
      </c>
      <c r="E15" s="30" t="s">
        <v>61</v>
      </c>
      <c r="F15" s="30" t="s">
        <v>71</v>
      </c>
      <c r="G15" s="30" t="s">
        <v>71</v>
      </c>
      <c r="H15" s="30" t="s">
        <v>61</v>
      </c>
      <c r="I15" s="30" t="s">
        <v>63</v>
      </c>
      <c r="J15" s="30" t="s">
        <v>61</v>
      </c>
      <c r="K15" s="30" t="s">
        <v>61</v>
      </c>
      <c r="L15" s="30" t="s">
        <v>61</v>
      </c>
      <c r="M15" s="30" t="s">
        <v>71</v>
      </c>
      <c r="N15" s="30" t="s">
        <v>71</v>
      </c>
      <c r="O15" s="30" t="s">
        <v>61</v>
      </c>
      <c r="P15" s="30" t="s">
        <v>61</v>
      </c>
      <c r="Q15" s="30" t="s">
        <v>65</v>
      </c>
      <c r="R15" s="30" t="s">
        <v>61</v>
      </c>
      <c r="S15" s="30" t="s">
        <v>61</v>
      </c>
      <c r="T15" s="30" t="s">
        <v>71</v>
      </c>
      <c r="U15" s="30" t="s">
        <v>71</v>
      </c>
      <c r="V15" s="30" t="s">
        <v>61</v>
      </c>
      <c r="W15" s="30" t="s">
        <v>61</v>
      </c>
      <c r="X15" s="30" t="s">
        <v>61</v>
      </c>
      <c r="Y15" s="30" t="s">
        <v>67</v>
      </c>
      <c r="Z15" s="30" t="s">
        <v>61</v>
      </c>
      <c r="AA15" s="30" t="s">
        <v>71</v>
      </c>
      <c r="AB15" s="30" t="s">
        <v>71</v>
      </c>
      <c r="AC15" s="30" t="s">
        <v>61</v>
      </c>
      <c r="AD15" s="30" t="s">
        <v>61</v>
      </c>
      <c r="AE15" s="30" t="s">
        <v>61</v>
      </c>
      <c r="AF15" s="30" t="s">
        <v>63</v>
      </c>
      <c r="AG15" s="30" t="s">
        <v>61</v>
      </c>
      <c r="AH15" s="30" t="s">
        <v>71</v>
      </c>
      <c r="AI15" s="31">
        <f>COUNTIF(D15:AH15,"P")</f>
        <v>17</v>
      </c>
      <c r="AJ15" s="31">
        <f>COUNTIF(D15:AH15,"A")</f>
        <v>2</v>
      </c>
      <c r="AK15" s="31">
        <f>COUNTIF(D15:AH15,"L")</f>
        <v>1</v>
      </c>
      <c r="AL15" s="31">
        <f>COUNTIF(D15:AH15,"LT")</f>
        <v>1</v>
      </c>
      <c r="AM15" s="32">
        <f>IFERROR(AI15/SUM(AI15:AK15),0)</f>
        <v>0.85</v>
      </c>
    </row>
    <row r="16" spans="1:39" x14ac:dyDescent="0.25">
      <c r="A16" s="33" t="str">
        <f>Employees!B11</f>
        <v>Lisa Brown</v>
      </c>
      <c r="B16" s="34" t="str">
        <f>Employees!A11</f>
        <v>EMP008</v>
      </c>
      <c r="C16" s="34" t="str">
        <f>Employees!C11</f>
        <v>Finance</v>
      </c>
      <c r="D16" s="35" t="s">
        <v>69</v>
      </c>
      <c r="E16" s="35" t="s">
        <v>61</v>
      </c>
      <c r="F16" s="35" t="s">
        <v>71</v>
      </c>
      <c r="G16" s="35" t="s">
        <v>71</v>
      </c>
      <c r="H16" s="35" t="s">
        <v>61</v>
      </c>
      <c r="I16" s="35" t="s">
        <v>61</v>
      </c>
      <c r="J16" s="35" t="s">
        <v>65</v>
      </c>
      <c r="K16" s="35" t="s">
        <v>61</v>
      </c>
      <c r="L16" s="35" t="s">
        <v>61</v>
      </c>
      <c r="M16" s="35" t="s">
        <v>71</v>
      </c>
      <c r="N16" s="35" t="s">
        <v>71</v>
      </c>
      <c r="O16" s="35" t="s">
        <v>61</v>
      </c>
      <c r="P16" s="35" t="s">
        <v>61</v>
      </c>
      <c r="Q16" s="35" t="s">
        <v>61</v>
      </c>
      <c r="R16" s="35" t="s">
        <v>63</v>
      </c>
      <c r="S16" s="35" t="s">
        <v>61</v>
      </c>
      <c r="T16" s="35" t="s">
        <v>71</v>
      </c>
      <c r="U16" s="35" t="s">
        <v>71</v>
      </c>
      <c r="V16" s="35" t="s">
        <v>61</v>
      </c>
      <c r="W16" s="35" t="s">
        <v>61</v>
      </c>
      <c r="X16" s="35" t="s">
        <v>61</v>
      </c>
      <c r="Y16" s="35" t="s">
        <v>61</v>
      </c>
      <c r="Z16" s="35" t="s">
        <v>67</v>
      </c>
      <c r="AA16" s="35" t="s">
        <v>71</v>
      </c>
      <c r="AB16" s="35" t="s">
        <v>71</v>
      </c>
      <c r="AC16" s="35" t="s">
        <v>61</v>
      </c>
      <c r="AD16" s="35" t="s">
        <v>61</v>
      </c>
      <c r="AE16" s="35" t="s">
        <v>61</v>
      </c>
      <c r="AF16" s="35" t="s">
        <v>61</v>
      </c>
      <c r="AG16" s="35" t="s">
        <v>65</v>
      </c>
      <c r="AH16" s="35" t="s">
        <v>71</v>
      </c>
      <c r="AI16" s="36">
        <f>COUNTIF(D16:AH16,"P")</f>
        <v>17</v>
      </c>
      <c r="AJ16" s="36">
        <f>COUNTIF(D16:AH16,"A")</f>
        <v>1</v>
      </c>
      <c r="AK16" s="36">
        <f>COUNTIF(D16:AH16,"L")</f>
        <v>2</v>
      </c>
      <c r="AL16" s="36">
        <f>COUNTIF(D16:AH16,"LT")</f>
        <v>1</v>
      </c>
      <c r="AM16" s="37">
        <f>IFERROR(AI16/SUM(AI16:AK16),0)</f>
        <v>0.85</v>
      </c>
    </row>
    <row r="17" spans="4:34" x14ac:dyDescent="0.25"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4:34" x14ac:dyDescent="0.25"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4:34" x14ac:dyDescent="0.25"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4:34" x14ac:dyDescent="0.25"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4:34" x14ac:dyDescent="0.25"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4:34" x14ac:dyDescent="0.25"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4:34" x14ac:dyDescent="0.25"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4:34" x14ac:dyDescent="0.25"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4:34" x14ac:dyDescent="0.25"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4:34" x14ac:dyDescent="0.25"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4:34" x14ac:dyDescent="0.25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4:34" x14ac:dyDescent="0.25"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4:34" x14ac:dyDescent="0.25"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4:34" x14ac:dyDescent="0.25"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4:34" x14ac:dyDescent="0.25"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4:34" x14ac:dyDescent="0.25"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4:34" x14ac:dyDescent="0.25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4:34" x14ac:dyDescent="0.25"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4:34" x14ac:dyDescent="0.25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4:34" x14ac:dyDescent="0.25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4:34" x14ac:dyDescent="0.25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4:34" x14ac:dyDescent="0.25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4:34" x14ac:dyDescent="0.25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4:34" x14ac:dyDescent="0.25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4:34" x14ac:dyDescent="0.25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4:34" x14ac:dyDescent="0.25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4:34" x14ac:dyDescent="0.25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4:34" x14ac:dyDescent="0.25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4:34" x14ac:dyDescent="0.25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4:34" x14ac:dyDescent="0.25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4:34" x14ac:dyDescent="0.25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4:34" x14ac:dyDescent="0.25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4:34" x14ac:dyDescent="0.25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4:34" x14ac:dyDescent="0.25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4:34" x14ac:dyDescent="0.25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4:34" x14ac:dyDescent="0.25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4:34" x14ac:dyDescent="0.25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4:34" x14ac:dyDescent="0.25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4:34" x14ac:dyDescent="0.25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4:34" x14ac:dyDescent="0.25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4:34" x14ac:dyDescent="0.25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4:34" x14ac:dyDescent="0.25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4:34" x14ac:dyDescent="0.25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4:34" x14ac:dyDescent="0.25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4:34" x14ac:dyDescent="0.25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4:34" x14ac:dyDescent="0.25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4:34" x14ac:dyDescent="0.25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4:34" x14ac:dyDescent="0.25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4:34" x14ac:dyDescent="0.25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4:34" x14ac:dyDescent="0.25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4:34" x14ac:dyDescent="0.25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4:34" x14ac:dyDescent="0.25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4:34" x14ac:dyDescent="0.25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4:34" x14ac:dyDescent="0.25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4:34" x14ac:dyDescent="0.25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4:34" x14ac:dyDescent="0.25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4:34" x14ac:dyDescent="0.25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4:34" x14ac:dyDescent="0.25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4:34" x14ac:dyDescent="0.25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4:34" x14ac:dyDescent="0.25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4:34" x14ac:dyDescent="0.25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4:34" x14ac:dyDescent="0.25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4:34" x14ac:dyDescent="0.25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4:34" x14ac:dyDescent="0.25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4:34" x14ac:dyDescent="0.25"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4:34" x14ac:dyDescent="0.25"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4:34" x14ac:dyDescent="0.25"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4:34" x14ac:dyDescent="0.25"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4:34" x14ac:dyDescent="0.25"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4:34" x14ac:dyDescent="0.25"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4:34" x14ac:dyDescent="0.25"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4:34" x14ac:dyDescent="0.25"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4:34" x14ac:dyDescent="0.25"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4:34" x14ac:dyDescent="0.25"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4:34" x14ac:dyDescent="0.25"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4:34" x14ac:dyDescent="0.25"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4:34" x14ac:dyDescent="0.25"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4:34" x14ac:dyDescent="0.25"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4:34" x14ac:dyDescent="0.25"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4:34" x14ac:dyDescent="0.25"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4:34" x14ac:dyDescent="0.25"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4:34" x14ac:dyDescent="0.25"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4:34" x14ac:dyDescent="0.25"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4:34" x14ac:dyDescent="0.25"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4:34" x14ac:dyDescent="0.25"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4:34" x14ac:dyDescent="0.25"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4:34" x14ac:dyDescent="0.25"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4:34" x14ac:dyDescent="0.25"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4:34" x14ac:dyDescent="0.25"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4:34" x14ac:dyDescent="0.25"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4:34" x14ac:dyDescent="0.25"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4:34" x14ac:dyDescent="0.25"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4:34" x14ac:dyDescent="0.25"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4:34" x14ac:dyDescent="0.25"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4:34" x14ac:dyDescent="0.25"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4:34" x14ac:dyDescent="0.25"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4:34" x14ac:dyDescent="0.25"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4:34" x14ac:dyDescent="0.25"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4:34" x14ac:dyDescent="0.25"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4:34" x14ac:dyDescent="0.25"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4:34" x14ac:dyDescent="0.25"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4:34" x14ac:dyDescent="0.25"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4:34" x14ac:dyDescent="0.25"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4:34" x14ac:dyDescent="0.25"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4:34" x14ac:dyDescent="0.25"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4:34" x14ac:dyDescent="0.25"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4:34" x14ac:dyDescent="0.25"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4:34" x14ac:dyDescent="0.25"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4:34" x14ac:dyDescent="0.25"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4:34" x14ac:dyDescent="0.25"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4:34" x14ac:dyDescent="0.25"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4:34" x14ac:dyDescent="0.25"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4:34" x14ac:dyDescent="0.25"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4:34" x14ac:dyDescent="0.25"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4:34" x14ac:dyDescent="0.25"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4:34" x14ac:dyDescent="0.25"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4:34" x14ac:dyDescent="0.25"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4:34" x14ac:dyDescent="0.25"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4:34" x14ac:dyDescent="0.25"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4:34" x14ac:dyDescent="0.25"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4:34" x14ac:dyDescent="0.25"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4:34" x14ac:dyDescent="0.25"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4:34" x14ac:dyDescent="0.25"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4:34" x14ac:dyDescent="0.25"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4:34" x14ac:dyDescent="0.25"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4:34" x14ac:dyDescent="0.25"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4:34" x14ac:dyDescent="0.25"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4:34" x14ac:dyDescent="0.25"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4:34" x14ac:dyDescent="0.25"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4:34" x14ac:dyDescent="0.25"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4:34" x14ac:dyDescent="0.25"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4:34" x14ac:dyDescent="0.25"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4:34" x14ac:dyDescent="0.25"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4:34" x14ac:dyDescent="0.25"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4:34" x14ac:dyDescent="0.25"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4:34" x14ac:dyDescent="0.25"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4:34" x14ac:dyDescent="0.25"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4:34" x14ac:dyDescent="0.25"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4:34" x14ac:dyDescent="0.25"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4:34" x14ac:dyDescent="0.25"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4:34" x14ac:dyDescent="0.25"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4:34" x14ac:dyDescent="0.25"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4:34" x14ac:dyDescent="0.25"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4:34" x14ac:dyDescent="0.25"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4:34" x14ac:dyDescent="0.25"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4:34" x14ac:dyDescent="0.25"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4:34" x14ac:dyDescent="0.25"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4:34" x14ac:dyDescent="0.25"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4:34" x14ac:dyDescent="0.25"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4:34" x14ac:dyDescent="0.25"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4:34" x14ac:dyDescent="0.25"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4:34" x14ac:dyDescent="0.25"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4:34" x14ac:dyDescent="0.25"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4:34" x14ac:dyDescent="0.25"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4:34" x14ac:dyDescent="0.25"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4:34" x14ac:dyDescent="0.25"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4:34" x14ac:dyDescent="0.25"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4:34" x14ac:dyDescent="0.25"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4:34" x14ac:dyDescent="0.25"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4:34" x14ac:dyDescent="0.25"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4:34" x14ac:dyDescent="0.25"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4:34" x14ac:dyDescent="0.25"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4:34" x14ac:dyDescent="0.25"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4:34" x14ac:dyDescent="0.25"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4:34" x14ac:dyDescent="0.25"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4:34" x14ac:dyDescent="0.25"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4:34" x14ac:dyDescent="0.25"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4:34" x14ac:dyDescent="0.25"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4:34" x14ac:dyDescent="0.25"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4:34" x14ac:dyDescent="0.25"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4:34" x14ac:dyDescent="0.25"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4:34" x14ac:dyDescent="0.25"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4:34" x14ac:dyDescent="0.25"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4:34" x14ac:dyDescent="0.25"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4:34" x14ac:dyDescent="0.25"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4:34" x14ac:dyDescent="0.25"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4:34" x14ac:dyDescent="0.25"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4:34" x14ac:dyDescent="0.25"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4:34" x14ac:dyDescent="0.25"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4:34" x14ac:dyDescent="0.25"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4:34" x14ac:dyDescent="0.25"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4:34" x14ac:dyDescent="0.25"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4:34" x14ac:dyDescent="0.25"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4:34" x14ac:dyDescent="0.25"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</sheetData>
  <mergeCells count="3">
    <mergeCell ref="A1:AM1"/>
    <mergeCell ref="A2:AM2"/>
    <mergeCell ref="D3:O3"/>
  </mergeCells>
  <conditionalFormatting sqref="D9:AH200">
    <cfRule type="expression" dxfId="55" priority="1">
      <formula>D9="P"</formula>
    </cfRule>
  </conditionalFormatting>
  <conditionalFormatting sqref="D9:AH200">
    <cfRule type="expression" dxfId="54" priority="2">
      <formula>D9="A"</formula>
    </cfRule>
  </conditionalFormatting>
  <conditionalFormatting sqref="D9:AH200">
    <cfRule type="expression" dxfId="53" priority="3">
      <formula>D9="L"</formula>
    </cfRule>
  </conditionalFormatting>
  <conditionalFormatting sqref="D9:AH200">
    <cfRule type="expression" dxfId="52" priority="4">
      <formula>D9="LT"</formula>
    </cfRule>
  </conditionalFormatting>
  <conditionalFormatting sqref="D9:AH200">
    <cfRule type="expression" dxfId="51" priority="5">
      <formula>D9="H"</formula>
    </cfRule>
  </conditionalFormatting>
  <conditionalFormatting sqref="D9:AH200">
    <cfRule type="expression" dxfId="50" priority="6">
      <formula>D9="W"</formula>
    </cfRule>
  </conditionalFormatting>
  <conditionalFormatting sqref="AM9:AM200">
    <cfRule type="cellIs" dxfId="49" priority="7" operator="lessThan">
      <formula>0.9</formula>
    </cfRule>
  </conditionalFormatting>
  <dataValidations count="1">
    <dataValidation type="list" allowBlank="1" showInputMessage="1" showErrorMessage="1" sqref="D9:AH200" xr:uid="{382B3075-3567-4BFA-9433-5A69D40CC826}">
      <formula1>"P,A,L,H,W,LT"</formula1>
    </dataValidation>
  </dataValidations>
  <pageMargins left="0.7" right="0.7" top="0.75" bottom="0.75" header="0.3" footer="0.3"/>
  <pageSetup paperSize="9" scale="46" orientation="landscape" horizontalDpi="4294967295" verticalDpi="4294967295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2BD51-18D5-4351-883F-76C7A6E7160D}">
  <dimension ref="A1:F11"/>
  <sheetViews>
    <sheetView workbookViewId="0">
      <pane ySplit="3" topLeftCell="A4" activePane="bottomLeft" state="frozen"/>
      <selection pane="bottomLeft" sqref="A1:H2"/>
    </sheetView>
  </sheetViews>
  <sheetFormatPr defaultRowHeight="15" x14ac:dyDescent="0.25"/>
  <cols>
    <col min="1" max="1" width="17.140625" customWidth="1"/>
    <col min="2" max="2" width="22.85546875" customWidth="1"/>
    <col min="3" max="3" width="20" customWidth="1"/>
    <col min="4" max="4" width="27.5703125" customWidth="1"/>
    <col min="5" max="5" width="17.140625" customWidth="1"/>
    <col min="6" max="6" width="21" customWidth="1"/>
  </cols>
  <sheetData>
    <row r="1" spans="1:6" ht="48" customHeight="1" x14ac:dyDescent="0.25">
      <c r="A1" s="2" t="s">
        <v>14</v>
      </c>
      <c r="B1" s="2"/>
      <c r="C1" s="2"/>
      <c r="D1" s="2"/>
      <c r="E1" s="2"/>
      <c r="F1" s="2"/>
    </row>
    <row r="2" spans="1:6" x14ac:dyDescent="0.25">
      <c r="A2" s="3" t="s">
        <v>15</v>
      </c>
      <c r="B2" s="4"/>
      <c r="C2" s="4"/>
      <c r="D2" s="4"/>
      <c r="E2" s="4"/>
      <c r="F2" s="4"/>
    </row>
    <row r="3" spans="1:6" x14ac:dyDescent="0.25">
      <c r="A3" s="38" t="s">
        <v>16</v>
      </c>
      <c r="B3" s="38" t="s">
        <v>17</v>
      </c>
      <c r="C3" s="38" t="s">
        <v>18</v>
      </c>
      <c r="D3" s="38" t="s">
        <v>19</v>
      </c>
      <c r="E3" s="38" t="s">
        <v>20</v>
      </c>
      <c r="F3" s="38" t="s">
        <v>21</v>
      </c>
    </row>
    <row r="4" spans="1:6" x14ac:dyDescent="0.25">
      <c r="A4" s="5" t="s">
        <v>22</v>
      </c>
      <c r="B4" s="5" t="s">
        <v>23</v>
      </c>
      <c r="C4" s="5" t="s">
        <v>24</v>
      </c>
      <c r="D4" s="5" t="s">
        <v>25</v>
      </c>
      <c r="E4" s="39">
        <v>43844</v>
      </c>
      <c r="F4" s="5" t="s">
        <v>26</v>
      </c>
    </row>
    <row r="5" spans="1:6" x14ac:dyDescent="0.25">
      <c r="A5" s="5" t="s">
        <v>27</v>
      </c>
      <c r="B5" s="5" t="s">
        <v>28</v>
      </c>
      <c r="C5" s="5" t="s">
        <v>29</v>
      </c>
      <c r="D5" s="5" t="s">
        <v>30</v>
      </c>
      <c r="E5" s="39">
        <v>44013</v>
      </c>
      <c r="F5" s="5" t="s">
        <v>26</v>
      </c>
    </row>
    <row r="6" spans="1:6" x14ac:dyDescent="0.25">
      <c r="A6" s="5" t="s">
        <v>31</v>
      </c>
      <c r="B6" s="5" t="s">
        <v>32</v>
      </c>
      <c r="C6" s="5" t="s">
        <v>33</v>
      </c>
      <c r="D6" s="5" t="s">
        <v>34</v>
      </c>
      <c r="E6" s="39">
        <v>44258</v>
      </c>
      <c r="F6" s="5" t="s">
        <v>26</v>
      </c>
    </row>
    <row r="7" spans="1:6" x14ac:dyDescent="0.25">
      <c r="A7" s="5" t="s">
        <v>35</v>
      </c>
      <c r="B7" s="5" t="s">
        <v>36</v>
      </c>
      <c r="C7" s="5" t="s">
        <v>37</v>
      </c>
      <c r="D7" s="5" t="s">
        <v>38</v>
      </c>
      <c r="E7" s="39">
        <v>43590</v>
      </c>
      <c r="F7" s="5" t="s">
        <v>26</v>
      </c>
    </row>
    <row r="8" spans="1:6" x14ac:dyDescent="0.25">
      <c r="A8" s="5" t="s">
        <v>39</v>
      </c>
      <c r="B8" s="5" t="s">
        <v>40</v>
      </c>
      <c r="C8" s="5" t="s">
        <v>41</v>
      </c>
      <c r="D8" s="5" t="s">
        <v>42</v>
      </c>
      <c r="E8" s="39">
        <v>44440</v>
      </c>
      <c r="F8" s="5" t="s">
        <v>26</v>
      </c>
    </row>
    <row r="9" spans="1:6" x14ac:dyDescent="0.25">
      <c r="A9" s="5" t="s">
        <v>43</v>
      </c>
      <c r="B9" s="5" t="s">
        <v>44</v>
      </c>
      <c r="C9" s="5" t="s">
        <v>45</v>
      </c>
      <c r="D9" s="5" t="s">
        <v>46</v>
      </c>
      <c r="E9" s="39">
        <v>44642</v>
      </c>
      <c r="F9" s="5" t="s">
        <v>26</v>
      </c>
    </row>
    <row r="10" spans="1:6" x14ac:dyDescent="0.25">
      <c r="A10" s="5" t="s">
        <v>47</v>
      </c>
      <c r="B10" s="5" t="s">
        <v>48</v>
      </c>
      <c r="C10" s="5" t="s">
        <v>49</v>
      </c>
      <c r="D10" s="5" t="s">
        <v>50</v>
      </c>
      <c r="E10" s="39">
        <v>43313</v>
      </c>
      <c r="F10" s="5" t="s">
        <v>26</v>
      </c>
    </row>
    <row r="11" spans="1:6" x14ac:dyDescent="0.25">
      <c r="A11" s="5" t="s">
        <v>51</v>
      </c>
      <c r="B11" s="5" t="s">
        <v>52</v>
      </c>
      <c r="C11" s="5" t="s">
        <v>29</v>
      </c>
      <c r="D11" s="5" t="s">
        <v>53</v>
      </c>
      <c r="E11" s="39">
        <v>44835</v>
      </c>
      <c r="F11" s="5" t="s">
        <v>26</v>
      </c>
    </row>
  </sheetData>
  <mergeCells count="2">
    <mergeCell ref="A1:F1"/>
    <mergeCell ref="A2:F2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5E5E9-56FB-43F9-A5BC-67CB677A03C8}">
  <dimension ref="A1:J22"/>
  <sheetViews>
    <sheetView workbookViewId="0">
      <pane ySplit="2" topLeftCell="A3" activePane="bottomLeft" state="frozen"/>
      <selection pane="bottomLeft" sqref="A1:J2"/>
    </sheetView>
  </sheetViews>
  <sheetFormatPr defaultRowHeight="15" x14ac:dyDescent="0.25"/>
  <cols>
    <col min="1" max="1" width="27.5703125" customWidth="1"/>
    <col min="2" max="2" width="18.140625" customWidth="1"/>
    <col min="3" max="3" width="3.85546875" customWidth="1"/>
    <col min="4" max="10" width="14.85546875" customWidth="1"/>
  </cols>
  <sheetData>
    <row r="1" spans="1:10" ht="48" customHeight="1" x14ac:dyDescent="0.25">
      <c r="A1" s="2" t="s">
        <v>109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3" t="s">
        <v>110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x14ac:dyDescent="0.25">
      <c r="A4" s="7" t="s">
        <v>111</v>
      </c>
      <c r="B4" s="7"/>
      <c r="C4" s="5"/>
      <c r="D4" s="7" t="s">
        <v>116</v>
      </c>
      <c r="E4" s="7"/>
      <c r="F4" s="7"/>
      <c r="G4" s="7"/>
      <c r="H4" s="7"/>
      <c r="I4" s="7"/>
      <c r="J4" s="7"/>
    </row>
    <row r="5" spans="1:10" ht="18.75" x14ac:dyDescent="0.3">
      <c r="A5" s="11" t="s">
        <v>112</v>
      </c>
      <c r="B5" s="40">
        <f>COUNTIF('Attendance Calendar'!A9:A200,"?*")</f>
        <v>8</v>
      </c>
      <c r="C5" s="5"/>
      <c r="D5" s="41" t="str">
        <f>"January covers "&amp;B6&amp;" working days after weekends and holidays. Across "&amp;B5&amp;" employees, the calendar records "&amp;B7&amp;" present days, "&amp;B8&amp;" absences, "&amp;B9&amp;" leave days, and "&amp;B10&amp;" late arrivals. Average attendance is "&amp;TEXT(B11,"0.0%")&amp;", with "&amp;B12&amp;" employee(s) below the 90% review threshold."</f>
        <v>January covers 21 working days after weekends and holidays. Across 8 employees, the calendar records 137 present days, 10 absences, 9 leave days, and 12 late arrivals. Average attendance is 87.9%, with 7 employee(s) below the 90% review threshold.</v>
      </c>
      <c r="E5" s="41"/>
      <c r="F5" s="41"/>
      <c r="G5" s="41"/>
      <c r="H5" s="41"/>
      <c r="I5" s="41"/>
      <c r="J5" s="41"/>
    </row>
    <row r="6" spans="1:10" ht="18.75" x14ac:dyDescent="0.3">
      <c r="A6" s="11" t="s">
        <v>113</v>
      </c>
      <c r="B6" s="40">
        <f>COUNTIFS('Attendance Calendar'!D9:AH9,"&lt;&gt;W",'Attendance Calendar'!D9:AH9,"&lt;&gt;H")</f>
        <v>21</v>
      </c>
      <c r="C6" s="5"/>
      <c r="D6" s="41"/>
      <c r="E6" s="41"/>
      <c r="F6" s="41"/>
      <c r="G6" s="41"/>
      <c r="H6" s="41"/>
      <c r="I6" s="41"/>
      <c r="J6" s="41"/>
    </row>
    <row r="7" spans="1:10" ht="18.75" x14ac:dyDescent="0.3">
      <c r="A7" s="11" t="s">
        <v>73</v>
      </c>
      <c r="B7" s="40">
        <f>SUM('Attendance Calendar'!AI9:AI200)</f>
        <v>137</v>
      </c>
      <c r="C7" s="5"/>
      <c r="D7" s="41"/>
      <c r="E7" s="41"/>
      <c r="F7" s="41"/>
      <c r="G7" s="41"/>
      <c r="H7" s="41"/>
      <c r="I7" s="41"/>
      <c r="J7" s="41"/>
    </row>
    <row r="8" spans="1:10" ht="18.75" x14ac:dyDescent="0.3">
      <c r="A8" s="11" t="s">
        <v>74</v>
      </c>
      <c r="B8" s="40">
        <f>SUM('Attendance Calendar'!AJ9:AJ200)</f>
        <v>10</v>
      </c>
      <c r="C8" s="5"/>
      <c r="D8" s="41"/>
      <c r="E8" s="41"/>
      <c r="F8" s="41"/>
      <c r="G8" s="41"/>
      <c r="H8" s="41"/>
      <c r="I8" s="41"/>
      <c r="J8" s="41"/>
    </row>
    <row r="9" spans="1:10" ht="18.75" x14ac:dyDescent="0.3">
      <c r="A9" s="11" t="s">
        <v>75</v>
      </c>
      <c r="B9" s="40">
        <f>SUM('Attendance Calendar'!AK9:AK200)</f>
        <v>9</v>
      </c>
      <c r="C9" s="5"/>
      <c r="D9" s="5"/>
      <c r="E9" s="5"/>
      <c r="F9" s="5"/>
      <c r="G9" s="5"/>
      <c r="H9" s="5"/>
      <c r="I9" s="5"/>
      <c r="J9" s="5"/>
    </row>
    <row r="10" spans="1:10" ht="18.75" x14ac:dyDescent="0.3">
      <c r="A10" s="11" t="s">
        <v>76</v>
      </c>
      <c r="B10" s="40">
        <f>SUM('Attendance Calendar'!AL9:AL200)</f>
        <v>12</v>
      </c>
      <c r="C10" s="5"/>
      <c r="D10" s="5"/>
      <c r="E10" s="5"/>
      <c r="F10" s="5"/>
      <c r="G10" s="5"/>
      <c r="H10" s="5"/>
      <c r="I10" s="5"/>
      <c r="J10" s="5"/>
    </row>
    <row r="11" spans="1:10" ht="18.75" x14ac:dyDescent="0.3">
      <c r="A11" s="11" t="s">
        <v>114</v>
      </c>
      <c r="B11" s="42">
        <f>IFERROR(AVERAGE('Attendance Calendar'!AM9:AM16),0)</f>
        <v>0.87861842105263155</v>
      </c>
      <c r="C11" s="5"/>
      <c r="D11" s="5"/>
      <c r="E11" s="5"/>
      <c r="F11" s="5"/>
      <c r="G11" s="5"/>
      <c r="H11" s="5"/>
      <c r="I11" s="5"/>
      <c r="J11" s="5"/>
    </row>
    <row r="12" spans="1:10" ht="18.75" x14ac:dyDescent="0.3">
      <c r="A12" s="11" t="s">
        <v>115</v>
      </c>
      <c r="B12" s="43" cm="1">
        <f t="array" ref="B12">SUMPRODUCT(--('Attendance Calendar'!A9:A16&lt;&gt;""),--('Attendance Calendar'!AM9:AM16&lt;0.9))</f>
        <v>7</v>
      </c>
      <c r="C12" s="5"/>
      <c r="D12" s="5"/>
      <c r="E12" s="5"/>
      <c r="F12" s="5"/>
      <c r="G12" s="5"/>
      <c r="H12" s="5"/>
      <c r="I12" s="5"/>
      <c r="J12" s="5"/>
    </row>
    <row r="13" spans="1:10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25">
      <c r="A14" s="8" t="s">
        <v>117</v>
      </c>
      <c r="B14" s="8" t="s">
        <v>77</v>
      </c>
      <c r="C14" s="5"/>
      <c r="D14" s="5"/>
      <c r="E14" s="5"/>
      <c r="F14" s="5"/>
      <c r="G14" s="5"/>
      <c r="H14" s="5"/>
      <c r="I14" s="5"/>
      <c r="J14" s="5"/>
    </row>
    <row r="15" spans="1:10" x14ac:dyDescent="0.25">
      <c r="A15" s="12" t="str">
        <f>'Attendance Calendar'!A9</f>
        <v>Ahmed Ali</v>
      </c>
      <c r="B15" s="44">
        <f>'Attendance Calendar'!AM9</f>
        <v>0.89473684210526316</v>
      </c>
      <c r="C15" s="5"/>
      <c r="D15" s="5"/>
      <c r="E15" s="5"/>
      <c r="F15" s="5"/>
      <c r="G15" s="5"/>
      <c r="H15" s="5"/>
      <c r="I15" s="5"/>
      <c r="J15" s="5"/>
    </row>
    <row r="16" spans="1:10" x14ac:dyDescent="0.25">
      <c r="A16" s="12" t="str">
        <f>'Attendance Calendar'!A10</f>
        <v>Sarah Khan</v>
      </c>
      <c r="B16" s="44">
        <f>'Attendance Calendar'!AM10</f>
        <v>0.89473684210526316</v>
      </c>
      <c r="C16" s="5"/>
      <c r="D16" s="5"/>
      <c r="E16" s="5"/>
      <c r="F16" s="5"/>
      <c r="G16" s="5"/>
      <c r="H16" s="5"/>
      <c r="I16" s="5"/>
      <c r="J16" s="5"/>
    </row>
    <row r="17" spans="1:10" x14ac:dyDescent="0.25">
      <c r="A17" s="12" t="str">
        <f>'Attendance Calendar'!A11</f>
        <v>John Smith</v>
      </c>
      <c r="B17" s="44">
        <f>'Attendance Calendar'!AM11</f>
        <v>0.85</v>
      </c>
      <c r="C17" s="5"/>
      <c r="D17" s="5"/>
      <c r="E17" s="5"/>
      <c r="F17" s="5"/>
      <c r="G17" s="5"/>
      <c r="H17" s="5"/>
      <c r="I17" s="5"/>
      <c r="J17" s="5"/>
    </row>
    <row r="18" spans="1:10" x14ac:dyDescent="0.25">
      <c r="A18" s="12" t="str">
        <f>'Attendance Calendar'!A12</f>
        <v>Maria Garcia</v>
      </c>
      <c r="B18" s="44">
        <f>'Attendance Calendar'!AM12</f>
        <v>0.89473684210526316</v>
      </c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12" t="str">
        <f>'Attendance Calendar'!A13</f>
        <v>David Lee</v>
      </c>
      <c r="B19" s="44">
        <f>'Attendance Calendar'!AM13</f>
        <v>0.89473684210526316</v>
      </c>
      <c r="C19" s="5"/>
      <c r="D19" s="5"/>
      <c r="E19" s="5"/>
      <c r="F19" s="5"/>
      <c r="G19" s="5"/>
      <c r="H19" s="5"/>
      <c r="I19" s="5"/>
      <c r="J19" s="5"/>
    </row>
    <row r="20" spans="1:10" x14ac:dyDescent="0.25">
      <c r="A20" s="12" t="str">
        <f>'Attendance Calendar'!A14</f>
        <v>Fatima Hassan</v>
      </c>
      <c r="B20" s="44">
        <f>'Attendance Calendar'!AM14</f>
        <v>0.9</v>
      </c>
      <c r="C20" s="5"/>
      <c r="D20" s="5"/>
      <c r="E20" s="5"/>
      <c r="F20" s="5"/>
      <c r="G20" s="5"/>
      <c r="H20" s="5"/>
      <c r="I20" s="5"/>
      <c r="J20" s="5"/>
    </row>
    <row r="21" spans="1:10" x14ac:dyDescent="0.25">
      <c r="A21" s="12" t="str">
        <f>'Attendance Calendar'!A15</f>
        <v>James Wilson</v>
      </c>
      <c r="B21" s="44">
        <f>'Attendance Calendar'!AM15</f>
        <v>0.85</v>
      </c>
      <c r="C21" s="5"/>
      <c r="D21" s="5"/>
      <c r="E21" s="5"/>
      <c r="F21" s="5"/>
      <c r="G21" s="5"/>
      <c r="H21" s="5"/>
      <c r="I21" s="5"/>
      <c r="J21" s="5"/>
    </row>
    <row r="22" spans="1:10" x14ac:dyDescent="0.25">
      <c r="A22" s="12" t="str">
        <f>'Attendance Calendar'!A16</f>
        <v>Lisa Brown</v>
      </c>
      <c r="B22" s="44">
        <f>'Attendance Calendar'!AM16</f>
        <v>0.85</v>
      </c>
      <c r="C22" s="5"/>
      <c r="D22" s="5"/>
      <c r="E22" s="5"/>
      <c r="F22" s="5"/>
      <c r="G22" s="5"/>
      <c r="H22" s="5"/>
      <c r="I22" s="5"/>
      <c r="J22" s="5"/>
    </row>
  </sheetData>
  <mergeCells count="5">
    <mergeCell ref="A1:J1"/>
    <mergeCell ref="A2:J2"/>
    <mergeCell ref="A4:B4"/>
    <mergeCell ref="D4:J4"/>
    <mergeCell ref="D5:J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FE1B3-4973-4D5C-A7A5-C3E8BD7778D6}">
  <dimension ref="A1:H23"/>
  <sheetViews>
    <sheetView workbookViewId="0">
      <selection sqref="A1:H2"/>
    </sheetView>
  </sheetViews>
  <sheetFormatPr defaultRowHeight="15" x14ac:dyDescent="0.25"/>
  <cols>
    <col min="1" max="1" width="12.42578125" customWidth="1"/>
    <col min="2" max="3" width="38.140625" customWidth="1"/>
    <col min="4" max="8" width="8.5703125" customWidth="1"/>
  </cols>
  <sheetData>
    <row r="1" spans="1:8" ht="48" customHeight="1" x14ac:dyDescent="0.25">
      <c r="A1" s="2" t="s">
        <v>118</v>
      </c>
      <c r="B1" s="2"/>
      <c r="C1" s="2"/>
      <c r="D1" s="2"/>
      <c r="E1" s="2"/>
      <c r="F1" s="2"/>
      <c r="G1" s="2"/>
      <c r="H1" s="2"/>
    </row>
    <row r="2" spans="1:8" x14ac:dyDescent="0.25">
      <c r="A2" s="3" t="s">
        <v>119</v>
      </c>
      <c r="B2" s="4"/>
      <c r="C2" s="4"/>
      <c r="D2" s="4"/>
      <c r="E2" s="4"/>
      <c r="F2" s="4"/>
      <c r="G2" s="4"/>
      <c r="H2" s="4"/>
    </row>
    <row r="3" spans="1:8" x14ac:dyDescent="0.25">
      <c r="A3" s="5"/>
      <c r="B3" s="5"/>
      <c r="C3" s="5"/>
      <c r="D3" s="5"/>
      <c r="E3" s="5"/>
      <c r="F3" s="5"/>
      <c r="G3" s="5"/>
      <c r="H3" s="5"/>
    </row>
    <row r="4" spans="1:8" x14ac:dyDescent="0.25">
      <c r="A4" s="7" t="s">
        <v>120</v>
      </c>
      <c r="B4" s="7"/>
      <c r="C4" s="7"/>
      <c r="D4" s="7"/>
      <c r="E4" s="7"/>
      <c r="F4" s="7"/>
      <c r="G4" s="7"/>
      <c r="H4" s="7"/>
    </row>
    <row r="5" spans="1:8" x14ac:dyDescent="0.25">
      <c r="A5" s="8" t="s">
        <v>121</v>
      </c>
      <c r="B5" s="8" t="s">
        <v>122</v>
      </c>
      <c r="C5" s="5"/>
      <c r="D5" s="5"/>
      <c r="E5" s="5"/>
      <c r="F5" s="5"/>
      <c r="G5" s="5"/>
      <c r="H5" s="5"/>
    </row>
    <row r="6" spans="1:8" ht="45" x14ac:dyDescent="0.25">
      <c r="A6" s="45">
        <v>1</v>
      </c>
      <c r="B6" s="10" t="s">
        <v>123</v>
      </c>
      <c r="C6" s="5"/>
      <c r="D6" s="5"/>
      <c r="E6" s="5"/>
      <c r="F6" s="5"/>
      <c r="G6" s="5"/>
      <c r="H6" s="5"/>
    </row>
    <row r="7" spans="1:8" ht="45" x14ac:dyDescent="0.25">
      <c r="A7" s="45">
        <v>2</v>
      </c>
      <c r="B7" s="10" t="s">
        <v>124</v>
      </c>
      <c r="C7" s="5"/>
      <c r="D7" s="5"/>
      <c r="E7" s="5"/>
      <c r="F7" s="5"/>
      <c r="G7" s="5"/>
      <c r="H7" s="5"/>
    </row>
    <row r="8" spans="1:8" ht="30" x14ac:dyDescent="0.25">
      <c r="A8" s="45">
        <v>3</v>
      </c>
      <c r="B8" s="10" t="s">
        <v>125</v>
      </c>
      <c r="C8" s="5"/>
      <c r="D8" s="5"/>
      <c r="E8" s="5"/>
      <c r="F8" s="5"/>
      <c r="G8" s="5"/>
      <c r="H8" s="5"/>
    </row>
    <row r="9" spans="1:8" ht="45" x14ac:dyDescent="0.25">
      <c r="A9" s="45">
        <v>4</v>
      </c>
      <c r="B9" s="10" t="s">
        <v>126</v>
      </c>
      <c r="C9" s="5"/>
      <c r="D9" s="5"/>
      <c r="E9" s="5"/>
      <c r="F9" s="5"/>
      <c r="G9" s="5"/>
      <c r="H9" s="5"/>
    </row>
    <row r="10" spans="1:8" x14ac:dyDescent="0.25">
      <c r="A10" s="5"/>
      <c r="B10" s="5"/>
      <c r="C10" s="5"/>
      <c r="D10" s="5"/>
      <c r="E10" s="5"/>
      <c r="F10" s="5"/>
      <c r="G10" s="5"/>
      <c r="H10" s="5"/>
    </row>
    <row r="11" spans="1:8" x14ac:dyDescent="0.25">
      <c r="A11" s="7" t="s">
        <v>127</v>
      </c>
      <c r="B11" s="7"/>
      <c r="C11" s="7"/>
      <c r="D11" s="7"/>
      <c r="E11" s="7"/>
      <c r="F11" s="7"/>
      <c r="G11" s="7"/>
      <c r="H11" s="7"/>
    </row>
    <row r="12" spans="1:8" x14ac:dyDescent="0.25">
      <c r="A12" s="8" t="s">
        <v>128</v>
      </c>
      <c r="B12" s="8" t="s">
        <v>129</v>
      </c>
      <c r="C12" s="8" t="s">
        <v>130</v>
      </c>
      <c r="D12" s="5"/>
      <c r="E12" s="5"/>
      <c r="F12" s="5"/>
      <c r="G12" s="5"/>
      <c r="H12" s="5"/>
    </row>
    <row r="13" spans="1:8" x14ac:dyDescent="0.25">
      <c r="A13" s="14" t="s">
        <v>61</v>
      </c>
      <c r="B13" s="14" t="s">
        <v>62</v>
      </c>
      <c r="C13" s="14" t="s">
        <v>131</v>
      </c>
      <c r="D13" s="5"/>
      <c r="E13" s="5"/>
      <c r="F13" s="5"/>
      <c r="G13" s="5"/>
      <c r="H13" s="5"/>
    </row>
    <row r="14" spans="1:8" x14ac:dyDescent="0.25">
      <c r="A14" s="16" t="s">
        <v>63</v>
      </c>
      <c r="B14" s="16" t="s">
        <v>64</v>
      </c>
      <c r="C14" s="16" t="s">
        <v>132</v>
      </c>
      <c r="D14" s="5"/>
      <c r="E14" s="5"/>
      <c r="F14" s="5"/>
      <c r="G14" s="5"/>
      <c r="H14" s="5"/>
    </row>
    <row r="15" spans="1:8" x14ac:dyDescent="0.25">
      <c r="A15" s="18" t="s">
        <v>65</v>
      </c>
      <c r="B15" s="18" t="s">
        <v>66</v>
      </c>
      <c r="C15" s="18" t="s">
        <v>133</v>
      </c>
      <c r="D15" s="5"/>
      <c r="E15" s="5"/>
      <c r="F15" s="5"/>
      <c r="G15" s="5"/>
      <c r="H15" s="5"/>
    </row>
    <row r="16" spans="1:8" x14ac:dyDescent="0.25">
      <c r="A16" s="20" t="s">
        <v>67</v>
      </c>
      <c r="B16" s="20" t="s">
        <v>68</v>
      </c>
      <c r="C16" s="20" t="s">
        <v>134</v>
      </c>
      <c r="D16" s="5"/>
      <c r="E16" s="5"/>
      <c r="F16" s="5"/>
      <c r="G16" s="5"/>
      <c r="H16" s="5"/>
    </row>
    <row r="17" spans="1:8" x14ac:dyDescent="0.25">
      <c r="A17" s="22" t="s">
        <v>69</v>
      </c>
      <c r="B17" s="22" t="s">
        <v>70</v>
      </c>
      <c r="C17" s="22" t="s">
        <v>135</v>
      </c>
      <c r="D17" s="5"/>
      <c r="E17" s="5"/>
      <c r="F17" s="5"/>
      <c r="G17" s="5"/>
      <c r="H17" s="5"/>
    </row>
    <row r="18" spans="1:8" x14ac:dyDescent="0.25">
      <c r="A18" s="24" t="s">
        <v>71</v>
      </c>
      <c r="B18" s="24" t="s">
        <v>72</v>
      </c>
      <c r="C18" s="24" t="s">
        <v>136</v>
      </c>
      <c r="D18" s="5"/>
      <c r="E18" s="5"/>
      <c r="F18" s="5"/>
      <c r="G18" s="5"/>
      <c r="H18" s="5"/>
    </row>
    <row r="19" spans="1:8" x14ac:dyDescent="0.25">
      <c r="A19" s="5"/>
      <c r="B19" s="5"/>
      <c r="C19" s="5"/>
      <c r="D19" s="5"/>
      <c r="E19" s="5"/>
      <c r="F19" s="5"/>
      <c r="G19" s="5"/>
      <c r="H19" s="5"/>
    </row>
    <row r="20" spans="1:8" x14ac:dyDescent="0.25">
      <c r="A20" s="7" t="s">
        <v>137</v>
      </c>
      <c r="B20" s="7"/>
      <c r="C20" s="7"/>
      <c r="D20" s="7"/>
      <c r="E20" s="7"/>
      <c r="F20" s="7"/>
      <c r="G20" s="7"/>
      <c r="H20" s="7"/>
    </row>
    <row r="21" spans="1:8" x14ac:dyDescent="0.25">
      <c r="A21" s="46" t="s">
        <v>138</v>
      </c>
      <c r="B21" s="46"/>
      <c r="C21" s="46"/>
      <c r="D21" s="46"/>
      <c r="E21" s="46"/>
      <c r="F21" s="46"/>
      <c r="G21" s="46"/>
      <c r="H21" s="46"/>
    </row>
    <row r="22" spans="1:8" x14ac:dyDescent="0.25">
      <c r="A22" s="46"/>
      <c r="B22" s="46"/>
      <c r="C22" s="46"/>
      <c r="D22" s="46"/>
      <c r="E22" s="46"/>
      <c r="F22" s="46"/>
      <c r="G22" s="46"/>
      <c r="H22" s="46"/>
    </row>
    <row r="23" spans="1:8" x14ac:dyDescent="0.25">
      <c r="A23" s="46"/>
      <c r="B23" s="46"/>
      <c r="C23" s="46"/>
      <c r="D23" s="46"/>
      <c r="E23" s="46"/>
      <c r="F23" s="46"/>
      <c r="G23" s="46"/>
      <c r="H23" s="46"/>
    </row>
  </sheetData>
  <mergeCells count="6">
    <mergeCell ref="A1:H1"/>
    <mergeCell ref="A2:H2"/>
    <mergeCell ref="A4:H4"/>
    <mergeCell ref="A11:H11"/>
    <mergeCell ref="A20:H20"/>
    <mergeCell ref="A21:H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Cover</vt:lpstr>
      <vt:lpstr>Attendance Calendar</vt:lpstr>
      <vt:lpstr>Employees</vt:lpstr>
      <vt:lpstr>Summary</vt:lpstr>
      <vt:lpstr>Instructions</vt:lpstr>
      <vt:lpstr>'Attendance Calendar'!Print_Area</vt:lpstr>
      <vt:lpstr>'Attendance Calendar'!Print_Titles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H Alsabbagh</dc:creator>
  <cp:lastModifiedBy>Mohammed H Alsabbagh</cp:lastModifiedBy>
  <dcterms:created xsi:type="dcterms:W3CDTF">2026-09-09T04:52:39Z</dcterms:created>
  <dcterms:modified xsi:type="dcterms:W3CDTF">2026-09-09T05:08:17Z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ebd55d-c3ba-4379-b4f0-b906963f4f5e_Enabled">
    <vt:lpwstr>true</vt:lpwstr>
  </property>
  <property fmtid="{D5CDD505-2E9C-101B-9397-08002B2CF9AE}" pid="3" name="MSIP_Label_70ebd55d-c3ba-4379-b4f0-b906963f4f5e_SetDate">
    <vt:lpwstr>2026-09-09T04:52:41Z</vt:lpwstr>
  </property>
  <property fmtid="{D5CDD505-2E9C-101B-9397-08002B2CF9AE}" pid="4" name="MSIP_Label_70ebd55d-c3ba-4379-b4f0-b906963f4f5e_Method">
    <vt:lpwstr>Standard</vt:lpwstr>
  </property>
  <property fmtid="{D5CDD505-2E9C-101B-9397-08002B2CF9AE}" pid="5" name="MSIP_Label_70ebd55d-c3ba-4379-b4f0-b906963f4f5e_Name">
    <vt:lpwstr>Confidential - مقيد</vt:lpwstr>
  </property>
  <property fmtid="{D5CDD505-2E9C-101B-9397-08002B2CF9AE}" pid="6" name="MSIP_Label_70ebd55d-c3ba-4379-b4f0-b906963f4f5e_SiteId">
    <vt:lpwstr>f8ba2c23-a403-423b-ba39-f7883c211637</vt:lpwstr>
  </property>
  <property fmtid="{D5CDD505-2E9C-101B-9397-08002B2CF9AE}" pid="7" name="MSIP_Label_70ebd55d-c3ba-4379-b4f0-b906963f4f5e_ActionId">
    <vt:lpwstr>ef724a4e-80cb-4db7-9c6d-e23e3679d04c</vt:lpwstr>
  </property>
  <property fmtid="{D5CDD505-2E9C-101B-9397-08002B2CF9AE}" pid="8" name="MSIP_Label_70ebd55d-c3ba-4379-b4f0-b906963f4f5e_ContentBits">
    <vt:lpwstr>3</vt:lpwstr>
  </property>
  <property fmtid="{D5CDD505-2E9C-101B-9397-08002B2CF9AE}" pid="9" name="MSIP_Label_70ebd55d-c3ba-4379-b4f0-b906963f4f5e_Tag">
    <vt:lpwstr>10, 3, 0, 1</vt:lpwstr>
  </property>
</Properties>
</file>