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Transactions" sheetId="2" state="visible" r:id="rId4"/>
    <sheet name="Monthly Budget" sheetId="3" state="visible" r:id="rId5"/>
    <sheet name="Annual Summary" sheetId="4" state="visible" r:id="rId6"/>
    <sheet name="Lists &amp; Settings" sheetId="5" state="visible" r:id="rId7"/>
  </sheets>
  <definedNames>
    <definedName function="false" hidden="false" localSheetId="3" name="_xlnm.Print_Area" vbProcedure="false">'Annual Summary'!$A$1:$H$18</definedName>
    <definedName function="false" hidden="false" localSheetId="0" name="_xlnm.Print_Area" vbProcedure="false">Dashboard!$A$1:$AF$72</definedName>
    <definedName function="false" hidden="false" localSheetId="4" name="_xlnm.Print_Area" vbProcedure="false">'Lists &amp; Settings'!$A$1:$L$50</definedName>
    <definedName function="false" hidden="false" localSheetId="2" name="_xlnm.Print_Area" vbProcedure="false">'Monthly Budget'!$A$1:$H$70</definedName>
    <definedName function="false" hidden="false" localSheetId="1" name="_xlnm.Print_Area" vbProcedure="false">Transactions!$A$1:$K$502</definedName>
    <definedName function="false" hidden="false" name="CategoryList" vbProcedure="false">'Lists &amp; Settings'!$B$15:$B$32</definedName>
    <definedName function="false" hidden="false" name="MonthList" vbProcedure="false">'Lists &amp; Settings'!$D$36:$D$47</definedName>
    <definedName function="false" hidden="false" name="PaymentMethodList" vbProcedure="false">'Lists &amp; Settings'!$B$36:$B$41</definedName>
    <definedName function="false" hidden="false" name="TxnAmount" vbProcedure="false">Transactions!$E$3:$E$502</definedName>
    <definedName function="false" hidden="false" name="TxnCategory" vbProcedure="false">Transactions!$C$3:$C$502</definedName>
    <definedName function="false" hidden="false" name="TxnClass" vbProcedure="false">Transactions!$H$3:$H$502</definedName>
    <definedName function="false" hidden="false" name="TxnDate" vbProcedure="false">Transactions!$A$3:$A$502</definedName>
    <definedName function="false" hidden="false" name="TxnDesc" vbProcedure="false">Transactions!$B$3:$B$502</definedName>
    <definedName function="false" hidden="false" name="TxnFixedVar" vbProcedure="false">Transactions!$I$3:$I$502</definedName>
    <definedName function="false" hidden="false" name="TxnMonth" vbProcedure="false">Transactions!$J$3:$J$502</definedName>
    <definedName function="false" hidden="false" name="TxnPayment" vbProcedure="false">Transactions!$D$3:$D$502</definedName>
    <definedName function="false" hidden="false" name="TxnType" vbProcedure="false">Transactions!$G$3:$G$502</definedName>
    <definedName function="false" hidden="false" name="TxnYear" vbProcedure="false">Transactions!$K$3:$K$502</definedName>
    <definedName function="false" hidden="false" name="YearList" vbProcedure="false">'Lists &amp; Settings'!$F$36:$F$40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<sst xmlns="http://schemas.openxmlformats.org/spreadsheetml/2006/main" count="323" uniqueCount="163">
  <si>
    <t xml:space="preserve">Monthly Budget &amp; Expense Tracker</t>
  </si>
  <si>
    <t xml:space="preserve">Dashboard - Financial Overview  |  Currency: SAR</t>
  </si>
  <si>
    <t xml:space="preserve">Select Month:</t>
  </si>
  <si>
    <t xml:space="preserve">September</t>
  </si>
  <si>
    <t xml:space="preserve">Select Year:</t>
  </si>
  <si>
    <t xml:space="preserve">Month #:</t>
  </si>
  <si>
    <t xml:space="preserve">Income</t>
  </si>
  <si>
    <t xml:space="preserve">Expenses</t>
  </si>
  <si>
    <t xml:space="preserve">Savings</t>
  </si>
  <si>
    <t xml:space="preserve">Savings Rate</t>
  </si>
  <si>
    <t xml:space="preserve">Budget Remaining</t>
  </si>
  <si>
    <t xml:space="preserve">Cash Flow Summary</t>
  </si>
  <si>
    <t xml:space="preserve">Monthly Income</t>
  </si>
  <si>
    <t xml:space="preserve">Total Expenses</t>
  </si>
  <si>
    <t xml:space="preserve">Available Cash</t>
  </si>
  <si>
    <t xml:space="preserve">Planned Savings</t>
  </si>
  <si>
    <t xml:space="preserve">Spendable Money</t>
  </si>
  <si>
    <t xml:space="preserve">Transactions - enter every income &amp; expense once</t>
  </si>
  <si>
    <t xml:space="preserve">Date</t>
  </si>
  <si>
    <t xml:space="preserve">Description</t>
  </si>
  <si>
    <t xml:space="preserve">Category</t>
  </si>
  <si>
    <t xml:space="preserve">Payment Method</t>
  </si>
  <si>
    <t xml:space="preserve">Amount (SAR)</t>
  </si>
  <si>
    <t xml:space="preserve">Notes</t>
  </si>
  <si>
    <t xml:space="preserve">Type (auto)</t>
  </si>
  <si>
    <t xml:space="preserve">Classification (auto)</t>
  </si>
  <si>
    <t xml:space="preserve">Fixed/Variable (auto)</t>
  </si>
  <si>
    <t xml:space="preserve">Month #</t>
  </si>
  <si>
    <t xml:space="preserve">Year</t>
  </si>
  <si>
    <t xml:space="preserve">2024-01-05</t>
  </si>
  <si>
    <t xml:space="preserve">EXAMPLE - Weekly grocery run</t>
  </si>
  <si>
    <t xml:space="preserve">Groceries</t>
  </si>
  <si>
    <t xml:space="preserve">Credit Card</t>
  </si>
  <si>
    <t xml:space="preserve">EXAMPLE ROW - edit or delete me</t>
  </si>
  <si>
    <t xml:space="preserve">2026-09-01</t>
  </si>
  <si>
    <t xml:space="preserve">Monthly salary</t>
  </si>
  <si>
    <t xml:space="preserve">Salary</t>
  </si>
  <si>
    <t xml:space="preserve">Bank Transfer</t>
  </si>
  <si>
    <t xml:space="preserve">2026-09-15</t>
  </si>
  <si>
    <t xml:space="preserve">Web design project</t>
  </si>
  <si>
    <t xml:space="preserve">Freelance/Side Income</t>
  </si>
  <si>
    <t xml:space="preserve">2026-09-20</t>
  </si>
  <si>
    <t xml:space="preserve">Gift received</t>
  </si>
  <si>
    <t xml:space="preserve">Other Income</t>
  </si>
  <si>
    <t xml:space="preserve">Cash</t>
  </si>
  <si>
    <t xml:space="preserve">Monthly rent</t>
  </si>
  <si>
    <t xml:space="preserve">Housing/Rent</t>
  </si>
  <si>
    <t xml:space="preserve">2026-09-05</t>
  </si>
  <si>
    <t xml:space="preserve">Electricity &amp; water bill</t>
  </si>
  <si>
    <t xml:space="preserve">Utilities</t>
  </si>
  <si>
    <t xml:space="preserve">2026-09-07</t>
  </si>
  <si>
    <t xml:space="preserve">Carrefour grocery run</t>
  </si>
  <si>
    <t xml:space="preserve">2026-09-21</t>
  </si>
  <si>
    <t xml:space="preserve">Danube grocery run</t>
  </si>
  <si>
    <t xml:space="preserve">2026-09-10</t>
  </si>
  <si>
    <t xml:space="preserve">Dinner out with friends</t>
  </si>
  <si>
    <t xml:space="preserve">Dining Out</t>
  </si>
  <si>
    <t xml:space="preserve">2026-09-24</t>
  </si>
  <si>
    <t xml:space="preserve">Weekend brunches &amp; takeout</t>
  </si>
  <si>
    <t xml:space="preserve">2026-09-03</t>
  </si>
  <si>
    <t xml:space="preserve">Petrol</t>
  </si>
  <si>
    <t xml:space="preserve">Transportation/Fuel</t>
  </si>
  <si>
    <t xml:space="preserve">Debit Card</t>
  </si>
  <si>
    <t xml:space="preserve">2026-09-18</t>
  </si>
  <si>
    <t xml:space="preserve">Car maintenance</t>
  </si>
  <si>
    <t xml:space="preserve">2026-09-12</t>
  </si>
  <si>
    <t xml:space="preserve">Clothes &amp; essentials</t>
  </si>
  <si>
    <t xml:space="preserve">Shopping</t>
  </si>
  <si>
    <t xml:space="preserve">2026-09-08</t>
  </si>
  <si>
    <t xml:space="preserve">Pharmacy &amp; checkup</t>
  </si>
  <si>
    <t xml:space="preserve">Healthcare</t>
  </si>
  <si>
    <t xml:space="preserve">2026-09-14</t>
  </si>
  <si>
    <t xml:space="preserve">Movies &amp; outings</t>
  </si>
  <si>
    <t xml:space="preserve">Entertainment</t>
  </si>
  <si>
    <t xml:space="preserve">Netflix, Spotify, gym app</t>
  </si>
  <si>
    <t xml:space="preserve">Subscriptions</t>
  </si>
  <si>
    <t xml:space="preserve">Car loan installment</t>
  </si>
  <si>
    <t xml:space="preserve">Debt/Loans</t>
  </si>
  <si>
    <t xml:space="preserve">2026-09-25</t>
  </si>
  <si>
    <t xml:space="preserve">Weekend trip</t>
  </si>
  <si>
    <t xml:space="preserve">Travel</t>
  </si>
  <si>
    <t xml:space="preserve">2026-09-16</t>
  </si>
  <si>
    <t xml:space="preserve">Family support</t>
  </si>
  <si>
    <t xml:space="preserve">Family/Personal</t>
  </si>
  <si>
    <t xml:space="preserve">2026-09-28</t>
  </si>
  <si>
    <t xml:space="preserve">Miscellaneous</t>
  </si>
  <si>
    <t xml:space="preserve">Other</t>
  </si>
  <si>
    <t xml:space="preserve">2026-09-27</t>
  </si>
  <si>
    <t xml:space="preserve">Transfer to investment account</t>
  </si>
  <si>
    <t xml:space="preserve">Savings/Investments</t>
  </si>
  <si>
    <t xml:space="preserve">Transfer to emergency fund</t>
  </si>
  <si>
    <t xml:space="preserve">Emergency Fund</t>
  </si>
  <si>
    <t xml:space="preserve">Monthly Budget - Planned vs Actual</t>
  </si>
  <si>
    <t xml:space="preserve">Month:</t>
  </si>
  <si>
    <t xml:space="preserve">Year:</t>
  </si>
  <si>
    <t xml:space="preserve">Source</t>
  </si>
  <si>
    <t xml:space="preserve">Actual</t>
  </si>
  <si>
    <t xml:space="preserve">Total Monthly Income</t>
  </si>
  <si>
    <t xml:space="preserve">Expense Budget vs. Actual</t>
  </si>
  <si>
    <t xml:space="preserve">Budget</t>
  </si>
  <si>
    <t xml:space="preserve">Difference</t>
  </si>
  <si>
    <t xml:space="preserve">% Used</t>
  </si>
  <si>
    <t xml:space="preserve">Savings &amp; Goals</t>
  </si>
  <si>
    <t xml:space="preserve">Total Savings Goals</t>
  </si>
  <si>
    <t xml:space="preserve">Fixed vs. Variable Expenses</t>
  </si>
  <si>
    <t xml:space="preserve">Type</t>
  </si>
  <si>
    <t xml:space="preserve">% of Total Expenses</t>
  </si>
  <si>
    <t xml:space="preserve">Fixed</t>
  </si>
  <si>
    <t xml:space="preserve">Variable</t>
  </si>
  <si>
    <t xml:space="preserve">Total</t>
  </si>
  <si>
    <t xml:space="preserve">Needs / Wants / Debt / Savings Breakdown</t>
  </si>
  <si>
    <t xml:space="preserve">Classification</t>
  </si>
  <si>
    <t xml:space="preserve">% of Income</t>
  </si>
  <si>
    <t xml:space="preserve">Need</t>
  </si>
  <si>
    <t xml:space="preserve">Want</t>
  </si>
  <si>
    <t xml:space="preserve">Debt</t>
  </si>
  <si>
    <t xml:space="preserve">Saving</t>
  </si>
  <si>
    <t xml:space="preserve">Available Cash (Income - Expenses)</t>
  </si>
  <si>
    <t xml:space="preserve">Planned Savings (Savings Goals Budget)</t>
  </si>
  <si>
    <t xml:space="preserve">Spendable Money (Available Cash - Planned Savings)</t>
  </si>
  <si>
    <t xml:space="preserve">Actual Savings (cash-flow leftover)</t>
  </si>
  <si>
    <t xml:space="preserve">Savings Rate (Actual Savings / Income)</t>
  </si>
  <si>
    <t xml:space="preserve">Top 5 Spending Categories (this month)</t>
  </si>
  <si>
    <t xml:space="preserve">Rank</t>
  </si>
  <si>
    <t xml:space="preserve">Amount</t>
  </si>
  <si>
    <t xml:space="preserve">Annual Summary - Month by Month Performance</t>
  </si>
  <si>
    <t xml:space="preserve">Month</t>
  </si>
  <si>
    <t xml:space="preserve">Total Income</t>
  </si>
  <si>
    <t xml:space="preserve">Total Savings</t>
  </si>
  <si>
    <t xml:space="preserve">Total Budget</t>
  </si>
  <si>
    <t xml:space="preserve">Budget Variance</t>
  </si>
  <si>
    <t xml:space="preserve">% Budget Used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</si>
  <si>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</si>
  <si>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</si>
  <si>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</si>
  <si>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</si>
  <si>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</si>
  <si>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</si>
  <si>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</si>
  <si>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</si>
  <si>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October</t>
  </si>
  <si>
    <t xml:space="preserve">November</t>
  </si>
  <si>
    <t xml:space="preserve">December</t>
  </si>
  <si>
    <t xml:space="preserve">Year-to-Date</t>
  </si>
  <si>
    <t xml:space="preserve">Lists &amp; Settings</t>
  </si>
  <si>
    <t xml:space="preserve">How to use this workbook</t>
  </si>
  <si>
    <t xml:space="preserve">1. Enter every income and expense ONCE on the Transactions sheet. Pick Category and Payment Method from the dropdowns.</t>
  </si>
  <si>
    <t xml:space="preserve">2. Type, Classification (Need/Want/Debt/Saving/Income) and Fixed/Variable fill in automatically based on Category - do not type in those columns.</t>
  </si>
  <si>
    <t xml:space="preserve">3. On the Dashboard sheet, choose the Month and Year you want to review at the top - every sheet updates to match.</t>
  </si>
  <si>
    <t xml:space="preserve">4. On the Monthly Budget sheet, enter your planned Budget (blue cells) for each category. Actual spend, differences and charts update automatically.</t>
  </si>
  <si>
    <t xml:space="preserve">5. Overspent categories turn red; categories within budget turn green.</t>
  </si>
  <si>
    <t xml:space="preserve">6. To track a new month, just keep adding transactions with the right date - nothing else needs to change.</t>
  </si>
  <si>
    <t xml:space="preserve">7. Blue text = cells you type into. Black text = formulas - please don't overwrite them.</t>
  </si>
  <si>
    <t xml:space="preserve">Row 2 of the Transactions sheet is a worked EXAMPLE dated in Jan-2024 (outside the default 2026 view) - edit or delete it once you understand the layout.</t>
  </si>
  <si>
    <t xml:space="preserve">Rows 3-23 contain sample September 2026 transactions so the Dashboard and charts show a working demo the first time you open the file - delete them and enter your own data when you're ready.</t>
  </si>
  <si>
    <t xml:space="preserve">Categories (used for dropdowns + auto-classification)</t>
  </si>
  <si>
    <t xml:space="preserve">Fixed/Variable</t>
  </si>
  <si>
    <t xml:space="preserve">-</t>
  </si>
  <si>
    <t xml:space="preserve">Expense</t>
  </si>
  <si>
    <t xml:space="preserve">Payment Methods</t>
  </si>
  <si>
    <t xml:space="preserve">Months</t>
  </si>
  <si>
    <t xml:space="preserve">Years</t>
  </si>
  <si>
    <t xml:space="preserve">Digital Wallet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</si>
</sst>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SAR&quot;;\(#,##0&quot;) SAR&quot;;\-"/>
    <numFmt numFmtId="166" formatCode="0.0%;\(0.0%\);\-"/>
    <numFmt numFmtId="167" formatCode="#,##0.00&quot; SAR&quot;;\(#,##0.00&quot;) SAR&quot;;\-"/>
    <numFmt numFmtId="168" formatCode="dd\-mmm\-yyyy"/>
    <numFmt numFmtId="169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i val="true"/>
      <sz val="11"/>
      <color rgb="FF40404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8"/>
      <color rgb="FFFFFFFF"/>
      <name val="Arial"/>
      <family val="0"/>
      <charset val="1"/>
    </font>
    <font>
      <sz val="10"/>
      <color rgb="FF595959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FFF2CC"/>
        <bgColor rgb="FFF2F2F2"/>
      </patternFill>
    </fill>
    <fill>
      <patternFill patternType="solid">
        <fgColor rgb="FF2E7D32"/>
        <bgColor rgb="FF006100"/>
      </patternFill>
    </fill>
    <fill>
      <patternFill patternType="solid">
        <fgColor rgb="FFC62828"/>
        <bgColor rgb="FFBE4B48"/>
      </patternFill>
    </fill>
    <fill>
      <patternFill patternType="solid">
        <fgColor rgb="FF1565C0"/>
        <bgColor rgb="FF2E5395"/>
      </patternFill>
    </fill>
    <fill>
      <patternFill patternType="solid">
        <fgColor rgb="FF6A1B9A"/>
        <bgColor rgb="FF6A5286"/>
      </patternFill>
    </fill>
    <fill>
      <patternFill patternType="solid">
        <fgColor rgb="FFEF6C00"/>
        <bgColor rgb="FFCC7C3A"/>
      </patternFill>
    </fill>
    <fill>
      <patternFill patternType="solid">
        <fgColor rgb="FF2E5395"/>
        <bgColor rgb="FF416A9C"/>
      </patternFill>
    </fill>
    <fill>
      <patternFill patternType="solid">
        <fgColor rgb="FFDCE6F1"/>
        <bgColor rgb="FFD9D9D9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2E5395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9B49"/>
      <rgbColor rgb="FF6A1B9A"/>
      <rgbColor rgb="FF2E7D32"/>
      <rgbColor rgb="FFB7B7B7"/>
      <rgbColor rgb="FF808080"/>
      <rgbColor rgb="FF4F81BD"/>
      <rgbColor rgb="FF9F423F"/>
      <rgbColor rgb="FFFFF2CC"/>
      <rgbColor rgb="FFDCE6F1"/>
      <rgbColor rgb="FF6A5286"/>
      <rgbColor rgb="FFCC7C3A"/>
      <rgbColor rgb="FF1565C0"/>
      <rgbColor rgb="FFD9D9D9"/>
      <rgbColor rgb="FF000080"/>
      <rgbColor rgb="FFFF00FF"/>
      <rgbColor rgb="FFFFFF00"/>
      <rgbColor rgb="FF00FFFF"/>
      <rgbColor rgb="FFC0504D"/>
      <rgbColor rgb="FF800000"/>
      <rgbColor rgb="FF416A9C"/>
      <rgbColor rgb="FF0000FF"/>
      <rgbColor rgb="FF00CCFF"/>
      <rgbColor rgb="FFF2F2F2"/>
      <rgbColor rgb="FFC6EFCE"/>
      <rgbColor rgb="FFF9F9F9"/>
      <rgbColor rgb="FFAABAD7"/>
      <rgbColor rgb="FFFF99CC"/>
      <rgbColor rgb="FFCC99FF"/>
      <rgbColor rgb="FFFFC7CE"/>
      <rgbColor rgb="FF4A7EBB"/>
      <rgbColor rgb="FF4BACC6"/>
      <rgbColor rgb="FF9BBB59"/>
      <rgbColor rgb="FFFFCC00"/>
      <rgbColor rgb="FFF79646"/>
      <rgbColor rgb="FFEF6C00"/>
      <rgbColor rgb="FF8064A2"/>
      <rgbColor rgb="FF878787"/>
      <rgbColor rgb="FF1F3864"/>
      <rgbColor rgb="FF3E8EA4"/>
      <rgbColor rgb="FF003300"/>
      <rgbColor rgb="FF595959"/>
      <rgbColor rgb="FFC62828"/>
      <rgbColor rgb="FFBE4B48"/>
      <rgbColor rgb="FF2E5395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Expenses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'Monthly Budget'!C12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explosion val="0"/>
          <c:dPt>
            <c:idx val="0"/>
            <c:spPr>
              <a:solidFill>
                <a:srgbClr val="416a9c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"/>
            <c:spPr>
              <a:solidFill>
                <a:srgbClr val="9f423f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2"/>
            <c:spPr>
              <a:solidFill>
                <a:srgbClr val="809b49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3"/>
            <c:spPr>
              <a:solidFill>
                <a:srgbClr val="6a5286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4"/>
            <c:spPr>
              <a:solidFill>
                <a:srgbClr val="3e8ea4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5"/>
            <c:spPr>
              <a:solidFill>
                <a:srgbClr val="cc7c3a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6"/>
            <c:spPr>
              <a:solidFill>
                <a:srgbClr val="4f81bd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7"/>
            <c:spPr>
              <a:solidFill>
                <a:srgbClr val="c0504d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8"/>
            <c:spPr>
              <a:solidFill>
                <a:srgbClr val="9bbb59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9"/>
            <c:spPr>
              <a:solidFill>
                <a:srgbClr val="8064a2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0"/>
            <c:spPr>
              <a:solidFill>
                <a:srgbClr val="4bacc6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1"/>
            <c:spPr>
              <a:solidFill>
                <a:srgbClr val="f79646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2"/>
            <c:spPr>
              <a:solidFill>
                <a:srgbClr val="aabad7"/>
              </a:solidFill>
              <a:ln w="9360">
                <a:solidFill>
                  <a:srgbClr val="f9f9f9"/>
                </a:solidFill>
                <a:round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'Monthly Budget'!$A$13:$A$25</c:f>
              <c:strCache>
                <c:ptCount val="13"/>
                <c:pt idx="0">
                  <c:v>Housing/Rent</c:v>
                </c:pt>
                <c:pt idx="1">
                  <c:v>Utilities</c:v>
                </c:pt>
                <c:pt idx="2">
                  <c:v>Groceries</c:v>
                </c:pt>
                <c:pt idx="3">
                  <c:v>Dining Out</c:v>
                </c:pt>
                <c:pt idx="4">
                  <c:v>Transportation/Fuel</c:v>
                </c:pt>
                <c:pt idx="5">
                  <c:v>Shopping</c:v>
                </c:pt>
                <c:pt idx="6">
                  <c:v>Healthcare</c:v>
                </c:pt>
                <c:pt idx="7">
                  <c:v>Entertainment</c:v>
                </c:pt>
                <c:pt idx="8">
                  <c:v>Subscriptions</c:v>
                </c:pt>
                <c:pt idx="9">
                  <c:v>Debt/Loans</c:v>
                </c:pt>
                <c:pt idx="10">
                  <c:v>Travel</c:v>
                </c:pt>
                <c:pt idx="11">
                  <c:v>Family/Personal</c:v>
                </c:pt>
                <c:pt idx="12">
                  <c:v>Other</c:v>
                </c:pt>
              </c:strCache>
            </c:strRef>
          </c:cat>
          <c:val>
            <c:numRef>
              <c:f>'Monthly Budget'!$C$13:$C$25</c:f>
              <c:numCache>
                <c:formatCode>#,##0.00" SAR";\(#,##0.00") SAR";\-</c:formatCode>
                <c:ptCount val="13"/>
                <c:pt idx="0">
                  <c:v>5000</c:v>
                </c:pt>
                <c:pt idx="1">
                  <c:v>450</c:v>
                </c:pt>
                <c:pt idx="2">
                  <c:v>1320</c:v>
                </c:pt>
                <c:pt idx="3">
                  <c:v>720</c:v>
                </c:pt>
                <c:pt idx="4">
                  <c:v>650</c:v>
                </c:pt>
                <c:pt idx="5">
                  <c:v>450</c:v>
                </c:pt>
                <c:pt idx="6">
                  <c:v>200</c:v>
                </c:pt>
                <c:pt idx="7">
                  <c:v>250</c:v>
                </c:pt>
                <c:pt idx="8">
                  <c:v>140</c:v>
                </c:pt>
                <c:pt idx="9">
                  <c:v>900</c:v>
                </c:pt>
                <c:pt idx="10">
                  <c:v>300</c:v>
                </c:pt>
                <c:pt idx="11">
                  <c:v>350</c:v>
                </c:pt>
                <c:pt idx="12">
                  <c:v>120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Budget vs. Actual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'Monthly Budget'!B12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Budget'!$A$13:$A$25</c:f>
              <c:strCache>
                <c:ptCount val="13"/>
                <c:pt idx="0">
                  <c:v>Housing/Rent</c:v>
                </c:pt>
                <c:pt idx="1">
                  <c:v>Utilities</c:v>
                </c:pt>
                <c:pt idx="2">
                  <c:v>Groceries</c:v>
                </c:pt>
                <c:pt idx="3">
                  <c:v>Dining Out</c:v>
                </c:pt>
                <c:pt idx="4">
                  <c:v>Transportation/Fuel</c:v>
                </c:pt>
                <c:pt idx="5">
                  <c:v>Shopping</c:v>
                </c:pt>
                <c:pt idx="6">
                  <c:v>Healthcare</c:v>
                </c:pt>
                <c:pt idx="7">
                  <c:v>Entertainment</c:v>
                </c:pt>
                <c:pt idx="8">
                  <c:v>Subscriptions</c:v>
                </c:pt>
                <c:pt idx="9">
                  <c:v>Debt/Loans</c:v>
                </c:pt>
                <c:pt idx="10">
                  <c:v>Travel</c:v>
                </c:pt>
                <c:pt idx="11">
                  <c:v>Family/Personal</c:v>
                </c:pt>
                <c:pt idx="12">
                  <c:v>Other</c:v>
                </c:pt>
              </c:strCache>
            </c:strRef>
          </c:cat>
          <c:val>
            <c:numRef>
              <c:f>'Monthly Budget'!$B$13:$B$25</c:f>
              <c:numCache>
                <c:formatCode>#,##0.00" SAR";\(#,##0.00") SAR";\-</c:formatCode>
                <c:ptCount val="13"/>
                <c:pt idx="0">
                  <c:v>4850</c:v>
                </c:pt>
                <c:pt idx="1">
                  <c:v>500</c:v>
                </c:pt>
                <c:pt idx="2">
                  <c:v>1500</c:v>
                </c:pt>
                <c:pt idx="3">
                  <c:v>600</c:v>
                </c:pt>
                <c:pt idx="4">
                  <c:v>800</c:v>
                </c:pt>
                <c:pt idx="5">
                  <c:v>500</c:v>
                </c:pt>
                <c:pt idx="6">
                  <c:v>300</c:v>
                </c:pt>
                <c:pt idx="7">
                  <c:v>300</c:v>
                </c:pt>
                <c:pt idx="8">
                  <c:v>150</c:v>
                </c:pt>
                <c:pt idx="9">
                  <c:v>1000</c:v>
                </c:pt>
                <c:pt idx="10">
                  <c:v>400</c:v>
                </c:pt>
                <c:pt idx="11">
                  <c:v>400</c:v>
                </c:pt>
                <c:pt idx="12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'Monthly Budget'!C12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Budget'!$A$13:$A$25</c:f>
              <c:strCache>
                <c:ptCount val="13"/>
                <c:pt idx="0">
                  <c:v>Housing/Rent</c:v>
                </c:pt>
                <c:pt idx="1">
                  <c:v>Utilities</c:v>
                </c:pt>
                <c:pt idx="2">
                  <c:v>Groceries</c:v>
                </c:pt>
                <c:pt idx="3">
                  <c:v>Dining Out</c:v>
                </c:pt>
                <c:pt idx="4">
                  <c:v>Transportation/Fuel</c:v>
                </c:pt>
                <c:pt idx="5">
                  <c:v>Shopping</c:v>
                </c:pt>
                <c:pt idx="6">
                  <c:v>Healthcare</c:v>
                </c:pt>
                <c:pt idx="7">
                  <c:v>Entertainment</c:v>
                </c:pt>
                <c:pt idx="8">
                  <c:v>Subscriptions</c:v>
                </c:pt>
                <c:pt idx="9">
                  <c:v>Debt/Loans</c:v>
                </c:pt>
                <c:pt idx="10">
                  <c:v>Travel</c:v>
                </c:pt>
                <c:pt idx="11">
                  <c:v>Family/Personal</c:v>
                </c:pt>
                <c:pt idx="12">
                  <c:v>Other</c:v>
                </c:pt>
              </c:strCache>
            </c:strRef>
          </c:cat>
          <c:val>
            <c:numRef>
              <c:f>'Monthly Budget'!$C$13:$C$25</c:f>
              <c:numCache>
                <c:formatCode>#,##0.00" SAR";\(#,##0.00") SAR";\-</c:formatCode>
                <c:ptCount val="13"/>
                <c:pt idx="0">
                  <c:v>5000</c:v>
                </c:pt>
                <c:pt idx="1">
                  <c:v>450</c:v>
                </c:pt>
                <c:pt idx="2">
                  <c:v>1320</c:v>
                </c:pt>
                <c:pt idx="3">
                  <c:v>720</c:v>
                </c:pt>
                <c:pt idx="4">
                  <c:v>650</c:v>
                </c:pt>
                <c:pt idx="5">
                  <c:v>450</c:v>
                </c:pt>
                <c:pt idx="6">
                  <c:v>200</c:v>
                </c:pt>
                <c:pt idx="7">
                  <c:v>250</c:v>
                </c:pt>
                <c:pt idx="8">
                  <c:v>140</c:v>
                </c:pt>
                <c:pt idx="9">
                  <c:v>900</c:v>
                </c:pt>
                <c:pt idx="10">
                  <c:v>300</c:v>
                </c:pt>
                <c:pt idx="11">
                  <c:v>350</c:v>
                </c:pt>
                <c:pt idx="12">
                  <c:v>120</c:v>
                </c:pt>
              </c:numCache>
            </c:numRef>
          </c:val>
        </c:ser>
        <c:gapWidth val="150"/>
        <c:overlap val="0"/>
        <c:axId val="24580629"/>
        <c:axId val="26808339"/>
      </c:barChart>
      <c:catAx>
        <c:axId val="245806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808339"/>
        <c:crosses val="autoZero"/>
        <c:auto val="1"/>
        <c:lblAlgn val="ctr"/>
        <c:lblOffset val="100"/>
        <c:noMultiLvlLbl val="0"/>
      </c:catAx>
      <c:valAx>
        <c:axId val="2680833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SAR&quot;;\(#,##0.00&quot;) SAR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58062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Income vs. Expenses vs. Savings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Dashboard!$B$17:$B$19</c:f>
              <c:strCache>
                <c:ptCount val="3"/>
                <c:pt idx="0">
                  <c:v>Income</c:v>
                </c:pt>
                <c:pt idx="1">
                  <c:v>Expenses</c:v>
                </c:pt>
                <c:pt idx="2">
                  <c:v>Savings</c:v>
                </c:pt>
              </c:strCache>
            </c:strRef>
          </c:cat>
          <c:val>
            <c:numRef>
              <c:f>Dashboard!$C$17:$C$19</c:f>
              <c:numCache>
                <c:formatCode>#,##0" SAR";\(#,##0") SAR";\-</c:formatCode>
                <c:ptCount val="3"/>
                <c:pt idx="0">
                  <c:v>15000</c:v>
                </c:pt>
                <c:pt idx="1">
                  <c:v>10850</c:v>
                </c:pt>
                <c:pt idx="2">
                  <c:v>4150</c:v>
                </c:pt>
              </c:numCache>
            </c:numRef>
          </c:val>
        </c:ser>
        <c:gapWidth val="150"/>
        <c:overlap val="0"/>
        <c:axId val="4874226"/>
        <c:axId val="12220011"/>
      </c:barChart>
      <c:catAx>
        <c:axId val="487422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220011"/>
        <c:crosses val="autoZero"/>
        <c:auto val="1"/>
        <c:lblAlgn val="ctr"/>
        <c:lblOffset val="100"/>
        <c:noMultiLvlLbl val="0"/>
      </c:catAx>
      <c:valAx>
        <c:axId val="1222001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&quot; SAR&quot;;\(#,##0&quot;) SAR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7422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Monthly Income &amp; Spending Trend (selected year)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'Annual Summary'!B4</c:f>
              <c:strCache>
                <c:ptCount val="1"/>
                <c:pt idx="0">
                  <c:v>Total Income</c:v>
                </c:pt>
              </c:strCache>
            </c:strRef>
          </c:tx>
          <c:spPr>
            <a:solidFill>
              <a:srgbClr val="4a7ebb"/>
            </a:solidFill>
            <a:ln w="4752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'Annual Summary'!$A$5:$A$16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'Annual Summary'!$B$5:$B$16</c:f>
              <c:numCache>
                <c:formatCode>#,##0.00" SAR";\(#,##0.00") SAR";\-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15000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'Annual Summary'!C4</c:f>
              <c:strCache>
                <c:ptCount val="1"/>
                <c:pt idx="0">
                  <c:v>Total Expenses</c:v>
                </c:pt>
              </c:strCache>
            </c:strRef>
          </c:tx>
          <c:spPr>
            <a:solidFill>
              <a:srgbClr val="be4b48"/>
            </a:solidFill>
            <a:ln w="4752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'Annual Summary'!$A$5:$A$16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'Annual Summary'!$C$5:$C$16</c:f>
              <c:numCache>
                <c:formatCode>#,##0.00" SAR";\(#,##0.00") SAR";\-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10850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3096130"/>
        <c:axId val="75905338"/>
      </c:lineChart>
      <c:catAx>
        <c:axId val="830961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905338"/>
        <c:crosses val="autoZero"/>
        <c:auto val="1"/>
        <c:lblAlgn val="ctr"/>
        <c:lblOffset val="100"/>
        <c:noMultiLvlLbl val="0"/>
      </c:catAx>
      <c:valAx>
        <c:axId val="7590533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SAR&quot;;\(#,##0.00&quot;) SAR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09613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Top 5 Spending Categories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'Monthly Budget'!C58</c:f>
              <c:strCache>
                <c:ptCount val="1"/>
                <c:pt idx="0">
                  <c:v>Amount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Budget'!$B$59:$B$63</c:f>
              <c:strCache>
                <c:ptCount val="5"/>
                <c:pt idx="0">
                  <c:v>Housing/Rent</c:v>
                </c:pt>
                <c:pt idx="1">
                  <c:v>Groceries</c:v>
                </c:pt>
                <c:pt idx="2">
                  <c:v>Debt/Loans</c:v>
                </c:pt>
                <c:pt idx="3">
                  <c:v>Dining Out</c:v>
                </c:pt>
                <c:pt idx="4">
                  <c:v>Transportation/Fuel</c:v>
                </c:pt>
              </c:strCache>
            </c:strRef>
          </c:cat>
          <c:val>
            <c:numRef>
              <c:f>'Monthly Budget'!$C$59:$C$63</c:f>
              <c:numCache>
                <c:formatCode>#,##0.00" SAR";\(#,##0.00") SAR";\-</c:formatCode>
                <c:ptCount val="5"/>
                <c:pt idx="0">
                  <c:v>5000</c:v>
                </c:pt>
                <c:pt idx="1">
                  <c:v>1320</c:v>
                </c:pt>
                <c:pt idx="2">
                  <c:v>900</c:v>
                </c:pt>
                <c:pt idx="3">
                  <c:v>720</c:v>
                </c:pt>
                <c:pt idx="4">
                  <c:v>650</c:v>
                </c:pt>
              </c:numCache>
            </c:numRef>
          </c:val>
        </c:ser>
        <c:gapWidth val="150"/>
        <c:overlap val="0"/>
        <c:axId val="54724750"/>
        <c:axId val="75941920"/>
      </c:barChart>
      <c:catAx>
        <c:axId val="5472475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941920"/>
        <c:crosses val="autoZero"/>
        <c:auto val="1"/>
        <c:lblAlgn val="ctr"/>
        <c:lblOffset val="100"/>
        <c:noMultiLvlLbl val="0"/>
      </c:catAx>
      <c:valAx>
        <c:axId val="7594192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SAR&quot;;\(#,##0.00&quot;) SAR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72475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0</xdr:rowOff>
    </xdr:from>
    <xdr:to>
      <xdr:col>16</xdr:col>
      <xdr:colOff>255960</xdr:colOff>
      <xdr:row>16</xdr:row>
      <xdr:rowOff>154440</xdr:rowOff>
    </xdr:to>
    <xdr:graphicFrame>
      <xdr:nvGraphicFramePr>
        <xdr:cNvPr id="0" name="Chart 1"/>
        <xdr:cNvGraphicFramePr/>
      </xdr:nvGraphicFramePr>
      <xdr:xfrm>
        <a:off x="6414120" y="619200"/>
        <a:ext cx="57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19</xdr:row>
      <xdr:rowOff>0</xdr:rowOff>
    </xdr:from>
    <xdr:to>
      <xdr:col>16</xdr:col>
      <xdr:colOff>255960</xdr:colOff>
      <xdr:row>35</xdr:row>
      <xdr:rowOff>11520</xdr:rowOff>
    </xdr:to>
    <xdr:graphicFrame>
      <xdr:nvGraphicFramePr>
        <xdr:cNvPr id="1" name="Chart 2"/>
        <xdr:cNvGraphicFramePr/>
      </xdr:nvGraphicFramePr>
      <xdr:xfrm>
        <a:off x="6414120" y="4095720"/>
        <a:ext cx="57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0</xdr:colOff>
      <xdr:row>36</xdr:row>
      <xdr:rowOff>0</xdr:rowOff>
    </xdr:from>
    <xdr:to>
      <xdr:col>16</xdr:col>
      <xdr:colOff>255960</xdr:colOff>
      <xdr:row>52</xdr:row>
      <xdr:rowOff>11520</xdr:rowOff>
    </xdr:to>
    <xdr:graphicFrame>
      <xdr:nvGraphicFramePr>
        <xdr:cNvPr id="2" name="Chart 3"/>
        <xdr:cNvGraphicFramePr/>
      </xdr:nvGraphicFramePr>
      <xdr:xfrm>
        <a:off x="6414120" y="7334280"/>
        <a:ext cx="57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19</xdr:col>
      <xdr:colOff>0</xdr:colOff>
      <xdr:row>2</xdr:row>
      <xdr:rowOff>0</xdr:rowOff>
    </xdr:from>
    <xdr:to>
      <xdr:col>28</xdr:col>
      <xdr:colOff>256320</xdr:colOff>
      <xdr:row>16</xdr:row>
      <xdr:rowOff>154440</xdr:rowOff>
    </xdr:to>
    <xdr:graphicFrame>
      <xdr:nvGraphicFramePr>
        <xdr:cNvPr id="3" name="Chart 4"/>
        <xdr:cNvGraphicFramePr/>
      </xdr:nvGraphicFramePr>
      <xdr:xfrm>
        <a:off x="13752360" y="619200"/>
        <a:ext cx="57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19</xdr:col>
      <xdr:colOff>0</xdr:colOff>
      <xdr:row>19</xdr:row>
      <xdr:rowOff>0</xdr:rowOff>
    </xdr:from>
    <xdr:to>
      <xdr:col>28</xdr:col>
      <xdr:colOff>256320</xdr:colOff>
      <xdr:row>35</xdr:row>
      <xdr:rowOff>11520</xdr:rowOff>
    </xdr:to>
    <xdr:graphicFrame>
      <xdr:nvGraphicFramePr>
        <xdr:cNvPr id="4" name="Chart 5"/>
        <xdr:cNvGraphicFramePr/>
      </xdr:nvGraphicFramePr>
      <xdr:xfrm>
        <a:off x="13752360" y="4095720"/>
        <a:ext cx="57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xnTable" displayName="TxnTable" ref="A2:K502" headerRowCount="1" totalsRowCount="0" totalsRowShown="0">
  <autoFilter ref="A2:K502"/>
  <tableColumns count="11">
    <tableColumn id="1" name="Date"/>
    <tableColumn id="2" name="Description"/>
    <tableColumn id="3" name="Category"/>
    <tableColumn id="4" name="Payment Method"/>
    <tableColumn id="5" name="Amount (SAR)"/>
    <tableColumn id="6" name="Notes"/>
    <tableColumn id="7" name="Type (auto)"/>
    <tableColumn id="8" name="Classification (auto)"/>
    <tableColumn id="9" name="Fixed/Variable (auto)"/>
    <tableColumn id="10" name="Month #"/>
    <tableColumn id="11" name="Year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17"/>
    <col collapsed="false" customWidth="true" hidden="false" outlineLevel="0" max="7" min="7" style="0" width="3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B3" s="3" t="s">
        <v>2</v>
      </c>
      <c r="C3" s="4" t="s">
        <v>3</v>
      </c>
    </row>
    <row r="4" customFormat="false" ht="15" hidden="false" customHeight="false" outlineLevel="0" collapsed="false">
      <c r="B4" s="3" t="s">
        <v>4</v>
      </c>
      <c r="C4" s="4" t="n">
        <v>2026</v>
      </c>
    </row>
    <row r="5" customFormat="false" ht="15" hidden="true" customHeight="false" outlineLevel="0" collapsed="false">
      <c r="B5" s="5" t="s">
        <v>5</v>
      </c>
      <c r="C5" s="5" t="n">
        <f aca="false">MATCH($C$3,MonthList,0)</f>
        <v>9</v>
      </c>
    </row>
    <row r="7" customFormat="false" ht="30" hidden="false" customHeight="true" outlineLevel="0" collapsed="false">
      <c r="B7" s="6" t="s">
        <v>6</v>
      </c>
      <c r="C7" s="7" t="s">
        <v>7</v>
      </c>
      <c r="D7" s="8" t="s">
        <v>8</v>
      </c>
      <c r="E7" s="9" t="s">
        <v>9</v>
      </c>
      <c r="F7" s="10" t="s">
        <v>10</v>
      </c>
    </row>
    <row r="8" customFormat="false" ht="33.75" hidden="false" customHeight="true" outlineLevel="0" collapsed="false">
      <c r="B8" s="11" t="n">
        <f aca="false">'Monthly Budget'!$B$9</f>
        <v>15000</v>
      </c>
      <c r="C8" s="12" t="n">
        <f aca="false">'Monthly Budget'!$C$26</f>
        <v>10850</v>
      </c>
      <c r="D8" s="13" t="n">
        <f aca="false">B8-C8</f>
        <v>4150</v>
      </c>
      <c r="E8" s="14" t="n">
        <f aca="false">IFERROR(D8/B8,"")</f>
        <v>0.276666666666667</v>
      </c>
      <c r="F8" s="15" t="n">
        <f aca="false">'Monthly Budget'!$B$26-'Monthly Budget'!$C$26</f>
        <v>650</v>
      </c>
    </row>
    <row r="10" customFormat="false" ht="15" hidden="false" customHeight="false" outlineLevel="0" collapsed="false">
      <c r="B10" s="16" t="s">
        <v>11</v>
      </c>
      <c r="C10" s="16"/>
    </row>
    <row r="11" customFormat="false" ht="15" hidden="false" customHeight="false" outlineLevel="0" collapsed="false">
      <c r="B11" s="17" t="s">
        <v>12</v>
      </c>
      <c r="C11" s="18" t="n">
        <f aca="false">B8</f>
        <v>15000</v>
      </c>
    </row>
    <row r="12" customFormat="false" ht="15" hidden="false" customHeight="false" outlineLevel="0" collapsed="false">
      <c r="B12" s="17" t="s">
        <v>13</v>
      </c>
      <c r="C12" s="18" t="n">
        <f aca="false">C8</f>
        <v>10850</v>
      </c>
    </row>
    <row r="13" customFormat="false" ht="15" hidden="false" customHeight="false" outlineLevel="0" collapsed="false">
      <c r="B13" s="17" t="s">
        <v>14</v>
      </c>
      <c r="C13" s="18" t="n">
        <f aca="false">'Monthly Budget'!$B$51</f>
        <v>4150</v>
      </c>
    </row>
    <row r="14" customFormat="false" ht="15" hidden="false" customHeight="false" outlineLevel="0" collapsed="false">
      <c r="B14" s="17" t="s">
        <v>15</v>
      </c>
      <c r="C14" s="18" t="n">
        <f aca="false">'Monthly Budget'!$B$52</f>
        <v>1500</v>
      </c>
    </row>
    <row r="15" customFormat="false" ht="15" hidden="false" customHeight="false" outlineLevel="0" collapsed="false">
      <c r="B15" s="19" t="s">
        <v>16</v>
      </c>
      <c r="C15" s="20" t="n">
        <f aca="false">'Monthly Budget'!$B$53</f>
        <v>2650</v>
      </c>
    </row>
    <row r="17" customFormat="false" ht="15" hidden="false" customHeight="false" outlineLevel="0" collapsed="false">
      <c r="B17" s="5" t="s">
        <v>6</v>
      </c>
      <c r="C17" s="21" t="n">
        <f aca="false">B8</f>
        <v>15000</v>
      </c>
    </row>
    <row r="18" customFormat="false" ht="15" hidden="false" customHeight="false" outlineLevel="0" collapsed="false">
      <c r="B18" s="5" t="s">
        <v>7</v>
      </c>
      <c r="C18" s="21" t="n">
        <f aca="false">C8</f>
        <v>10850</v>
      </c>
    </row>
    <row r="19" customFormat="false" ht="15" hidden="false" customHeight="false" outlineLevel="0" collapsed="false">
      <c r="B19" s="5" t="s">
        <v>8</v>
      </c>
      <c r="C19" s="21" t="n">
        <f aca="false">D8</f>
        <v>4150</v>
      </c>
    </row>
  </sheetData>
  <mergeCells count="3">
    <mergeCell ref="A1:N1"/>
    <mergeCell ref="A2:N2"/>
    <mergeCell ref="B10:C10"/>
  </mergeCells>
  <dataValidations count="2">
    <dataValidation allowBlank="false" errorStyle="stop" operator="between" showDropDown="false" showErrorMessage="false" showInputMessage="false" sqref="C3" type="list">
      <formula1>MonthList</formula1>
      <formula2>0</formula2>
    </dataValidation>
    <dataValidation allowBlank="false" errorStyle="stop" operator="between" showDropDown="false" showErrorMessage="false" showInputMessage="false" sqref="C4" type="list">
      <formula1>YearList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24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1" min="10" style="0" width="8"/>
  </cols>
  <sheetData>
    <row r="1" customFormat="false" ht="30" hidden="false" customHeight="true" outlineLevel="0" collapsed="false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customFormat="false" ht="27.75" hidden="false" customHeight="true" outlineLevel="0" collapsed="false">
      <c r="A2" s="23" t="s">
        <v>18</v>
      </c>
      <c r="B2" s="23" t="s">
        <v>19</v>
      </c>
      <c r="C2" s="23" t="s">
        <v>20</v>
      </c>
      <c r="D2" s="23" t="s">
        <v>21</v>
      </c>
      <c r="E2" s="23" t="s">
        <v>22</v>
      </c>
      <c r="F2" s="23" t="s">
        <v>23</v>
      </c>
      <c r="G2" s="23" t="s">
        <v>24</v>
      </c>
      <c r="H2" s="23" t="s">
        <v>25</v>
      </c>
      <c r="I2" s="23" t="s">
        <v>26</v>
      </c>
      <c r="J2" s="23" t="s">
        <v>27</v>
      </c>
      <c r="K2" s="23" t="s">
        <v>28</v>
      </c>
    </row>
    <row r="3" customFormat="false" ht="15" hidden="false" customHeight="false" outlineLevel="0" collapsed="false">
      <c r="A3" s="24" t="s">
        <v>29</v>
      </c>
      <c r="B3" s="25" t="s">
        <v>30</v>
      </c>
      <c r="C3" s="25" t="s">
        <v>31</v>
      </c>
      <c r="D3" s="25" t="s">
        <v>32</v>
      </c>
      <c r="E3" s="26" t="n">
        <v>245.5</v>
      </c>
      <c r="F3" s="25" t="s">
        <v>33</v>
      </c>
      <c r="G3" s="27" t="str">
        <f aca="false">IF($C3="","",IFERROR(INDEX('Lists &amp; Settings'!$C$15:$C$32,MATCH($C3,'Lists &amp; Settings'!$B$15:$B$32,0)),""))</f>
        <v>Expense</v>
      </c>
      <c r="H3" s="27" t="str">
        <f aca="false">IF($C3="","",IFERROR(INDEX('Lists &amp; Settings'!$D$15:$D$32,MATCH($C3,'Lists &amp; Settings'!$B$15:$B$32,0)),""))</f>
        <v>Need</v>
      </c>
      <c r="I3" s="27" t="str">
        <f aca="false">IF($C3="","",IFERROR(INDEX('Lists &amp; Settings'!$E$15:$E$32,MATCH($C3,'Lists &amp; Settings'!$B$15:$B$32,0)),""))</f>
        <v>Variable</v>
      </c>
      <c r="J3" s="27" t="n">
        <f aca="false">IF($A3="","",MONTH($A3))</f>
        <v>1</v>
      </c>
      <c r="K3" s="27" t="n">
        <f aca="false">IF($A3="","",YEAR($A3))</f>
        <v>2024</v>
      </c>
    </row>
    <row r="4" customFormat="false" ht="15" hidden="false" customHeight="false" outlineLevel="0" collapsed="false">
      <c r="A4" s="28" t="s">
        <v>34</v>
      </c>
      <c r="B4" s="29" t="s">
        <v>35</v>
      </c>
      <c r="C4" s="29" t="s">
        <v>36</v>
      </c>
      <c r="D4" s="29" t="s">
        <v>37</v>
      </c>
      <c r="E4" s="30" t="n">
        <v>13000</v>
      </c>
      <c r="F4" s="29"/>
      <c r="G4" s="27" t="str">
        <f aca="false">IF($C4="","",IFERROR(INDEX('Lists &amp; Settings'!$C$15:$C$32,MATCH($C4,'Lists &amp; Settings'!$B$15:$B$32,0)),""))</f>
        <v>Income</v>
      </c>
      <c r="H4" s="27" t="str">
        <f aca="false">IF($C4="","",IFERROR(INDEX('Lists &amp; Settings'!$D$15:$D$32,MATCH($C4,'Lists &amp; Settings'!$B$15:$B$32,0)),""))</f>
        <v>Income</v>
      </c>
      <c r="I4" s="27" t="str">
        <f aca="false">IF($C4="","",IFERROR(INDEX('Lists &amp; Settings'!$E$15:$E$32,MATCH($C4,'Lists &amp; Settings'!$B$15:$B$32,0)),""))</f>
        <v>-</v>
      </c>
      <c r="J4" s="27" t="n">
        <f aca="false">IF($A4="","",MONTH($A4))</f>
        <v>9</v>
      </c>
      <c r="K4" s="27" t="n">
        <f aca="false">IF($A4="","",YEAR($A4))</f>
        <v>2026</v>
      </c>
    </row>
    <row r="5" customFormat="false" ht="15" hidden="false" customHeight="false" outlineLevel="0" collapsed="false">
      <c r="A5" s="28" t="s">
        <v>38</v>
      </c>
      <c r="B5" s="29" t="s">
        <v>39</v>
      </c>
      <c r="C5" s="29" t="s">
        <v>40</v>
      </c>
      <c r="D5" s="29" t="s">
        <v>37</v>
      </c>
      <c r="E5" s="30" t="n">
        <v>1500</v>
      </c>
      <c r="F5" s="29"/>
      <c r="G5" s="27" t="str">
        <f aca="false">IF($C5="","",IFERROR(INDEX('Lists &amp; Settings'!$C$15:$C$32,MATCH($C5,'Lists &amp; Settings'!$B$15:$B$32,0)),""))</f>
        <v>Income</v>
      </c>
      <c r="H5" s="27" t="str">
        <f aca="false">IF($C5="","",IFERROR(INDEX('Lists &amp; Settings'!$D$15:$D$32,MATCH($C5,'Lists &amp; Settings'!$B$15:$B$32,0)),""))</f>
        <v>Income</v>
      </c>
      <c r="I5" s="27" t="str">
        <f aca="false">IF($C5="","",IFERROR(INDEX('Lists &amp; Settings'!$E$15:$E$32,MATCH($C5,'Lists &amp; Settings'!$B$15:$B$32,0)),""))</f>
        <v>-</v>
      </c>
      <c r="J5" s="27" t="n">
        <f aca="false">IF($A5="","",MONTH($A5))</f>
        <v>9</v>
      </c>
      <c r="K5" s="27" t="n">
        <f aca="false">IF($A5="","",YEAR($A5))</f>
        <v>2026</v>
      </c>
    </row>
    <row r="6" customFormat="false" ht="15" hidden="false" customHeight="false" outlineLevel="0" collapsed="false">
      <c r="A6" s="28" t="s">
        <v>41</v>
      </c>
      <c r="B6" s="29" t="s">
        <v>42</v>
      </c>
      <c r="C6" s="29" t="s">
        <v>43</v>
      </c>
      <c r="D6" s="29" t="s">
        <v>44</v>
      </c>
      <c r="E6" s="30" t="n">
        <v>500</v>
      </c>
      <c r="F6" s="29"/>
      <c r="G6" s="27" t="str">
        <f aca="false">IF($C6="","",IFERROR(INDEX('Lists &amp; Settings'!$C$15:$C$32,MATCH($C6,'Lists &amp; Settings'!$B$15:$B$32,0)),""))</f>
        <v>Income</v>
      </c>
      <c r="H6" s="27" t="str">
        <f aca="false">IF($C6="","",IFERROR(INDEX('Lists &amp; Settings'!$D$15:$D$32,MATCH($C6,'Lists &amp; Settings'!$B$15:$B$32,0)),""))</f>
        <v>Income</v>
      </c>
      <c r="I6" s="27" t="str">
        <f aca="false">IF($C6="","",IFERROR(INDEX('Lists &amp; Settings'!$E$15:$E$32,MATCH($C6,'Lists &amp; Settings'!$B$15:$B$32,0)),""))</f>
        <v>-</v>
      </c>
      <c r="J6" s="27" t="n">
        <f aca="false">IF($A6="","",MONTH($A6))</f>
        <v>9</v>
      </c>
      <c r="K6" s="27" t="n">
        <f aca="false">IF($A6="","",YEAR($A6))</f>
        <v>2026</v>
      </c>
    </row>
    <row r="7" customFormat="false" ht="15" hidden="false" customHeight="false" outlineLevel="0" collapsed="false">
      <c r="A7" s="28" t="s">
        <v>34</v>
      </c>
      <c r="B7" s="29" t="s">
        <v>45</v>
      </c>
      <c r="C7" s="29" t="s">
        <v>46</v>
      </c>
      <c r="D7" s="29" t="s">
        <v>37</v>
      </c>
      <c r="E7" s="30" t="n">
        <v>5000</v>
      </c>
      <c r="F7" s="29"/>
      <c r="G7" s="27" t="str">
        <f aca="false">IF($C7="","",IFERROR(INDEX('Lists &amp; Settings'!$C$15:$C$32,MATCH($C7,'Lists &amp; Settings'!$B$15:$B$32,0)),""))</f>
        <v>Expense</v>
      </c>
      <c r="H7" s="27" t="str">
        <f aca="false">IF($C7="","",IFERROR(INDEX('Lists &amp; Settings'!$D$15:$D$32,MATCH($C7,'Lists &amp; Settings'!$B$15:$B$32,0)),""))</f>
        <v>Need</v>
      </c>
      <c r="I7" s="27" t="str">
        <f aca="false">IF($C7="","",IFERROR(INDEX('Lists &amp; Settings'!$E$15:$E$32,MATCH($C7,'Lists &amp; Settings'!$B$15:$B$32,0)),""))</f>
        <v>Fixed</v>
      </c>
      <c r="J7" s="27" t="n">
        <f aca="false">IF($A7="","",MONTH($A7))</f>
        <v>9</v>
      </c>
      <c r="K7" s="27" t="n">
        <f aca="false">IF($A7="","",YEAR($A7))</f>
        <v>2026</v>
      </c>
    </row>
    <row r="8" customFormat="false" ht="15" hidden="false" customHeight="false" outlineLevel="0" collapsed="false">
      <c r="A8" s="28" t="s">
        <v>47</v>
      </c>
      <c r="B8" s="29" t="s">
        <v>48</v>
      </c>
      <c r="C8" s="29" t="s">
        <v>49</v>
      </c>
      <c r="D8" s="29" t="s">
        <v>37</v>
      </c>
      <c r="E8" s="30" t="n">
        <v>450</v>
      </c>
      <c r="F8" s="29"/>
      <c r="G8" s="27" t="str">
        <f aca="false">IF($C8="","",IFERROR(INDEX('Lists &amp; Settings'!$C$15:$C$32,MATCH($C8,'Lists &amp; Settings'!$B$15:$B$32,0)),""))</f>
        <v>Expense</v>
      </c>
      <c r="H8" s="27" t="str">
        <f aca="false">IF($C8="","",IFERROR(INDEX('Lists &amp; Settings'!$D$15:$D$32,MATCH($C8,'Lists &amp; Settings'!$B$15:$B$32,0)),""))</f>
        <v>Need</v>
      </c>
      <c r="I8" s="27" t="str">
        <f aca="false">IF($C8="","",IFERROR(INDEX('Lists &amp; Settings'!$E$15:$E$32,MATCH($C8,'Lists &amp; Settings'!$B$15:$B$32,0)),""))</f>
        <v>Fixed</v>
      </c>
      <c r="J8" s="27" t="n">
        <f aca="false">IF($A8="","",MONTH($A8))</f>
        <v>9</v>
      </c>
      <c r="K8" s="27" t="n">
        <f aca="false">IF($A8="","",YEAR($A8))</f>
        <v>2026</v>
      </c>
    </row>
    <row r="9" customFormat="false" ht="15" hidden="false" customHeight="false" outlineLevel="0" collapsed="false">
      <c r="A9" s="28" t="s">
        <v>50</v>
      </c>
      <c r="B9" s="29" t="s">
        <v>51</v>
      </c>
      <c r="C9" s="29" t="s">
        <v>31</v>
      </c>
      <c r="D9" s="29" t="s">
        <v>32</v>
      </c>
      <c r="E9" s="30" t="n">
        <v>620</v>
      </c>
      <c r="F9" s="29"/>
      <c r="G9" s="27" t="str">
        <f aca="false">IF($C9="","",IFERROR(INDEX('Lists &amp; Settings'!$C$15:$C$32,MATCH($C9,'Lists &amp; Settings'!$B$15:$B$32,0)),""))</f>
        <v>Expense</v>
      </c>
      <c r="H9" s="27" t="str">
        <f aca="false">IF($C9="","",IFERROR(INDEX('Lists &amp; Settings'!$D$15:$D$32,MATCH($C9,'Lists &amp; Settings'!$B$15:$B$32,0)),""))</f>
        <v>Need</v>
      </c>
      <c r="I9" s="27" t="str">
        <f aca="false">IF($C9="","",IFERROR(INDEX('Lists &amp; Settings'!$E$15:$E$32,MATCH($C9,'Lists &amp; Settings'!$B$15:$B$32,0)),""))</f>
        <v>Variable</v>
      </c>
      <c r="J9" s="27" t="n">
        <f aca="false">IF($A9="","",MONTH($A9))</f>
        <v>9</v>
      </c>
      <c r="K9" s="27" t="n">
        <f aca="false">IF($A9="","",YEAR($A9))</f>
        <v>2026</v>
      </c>
    </row>
    <row r="10" customFormat="false" ht="15" hidden="false" customHeight="false" outlineLevel="0" collapsed="false">
      <c r="A10" s="28" t="s">
        <v>52</v>
      </c>
      <c r="B10" s="29" t="s">
        <v>53</v>
      </c>
      <c r="C10" s="29" t="s">
        <v>31</v>
      </c>
      <c r="D10" s="29" t="s">
        <v>32</v>
      </c>
      <c r="E10" s="30" t="n">
        <v>700</v>
      </c>
      <c r="F10" s="29"/>
      <c r="G10" s="27" t="str">
        <f aca="false">IF($C10="","",IFERROR(INDEX('Lists &amp; Settings'!$C$15:$C$32,MATCH($C10,'Lists &amp; Settings'!$B$15:$B$32,0)),""))</f>
        <v>Expense</v>
      </c>
      <c r="H10" s="27" t="str">
        <f aca="false">IF($C10="","",IFERROR(INDEX('Lists &amp; Settings'!$D$15:$D$32,MATCH($C10,'Lists &amp; Settings'!$B$15:$B$32,0)),""))</f>
        <v>Need</v>
      </c>
      <c r="I10" s="27" t="str">
        <f aca="false">IF($C10="","",IFERROR(INDEX('Lists &amp; Settings'!$E$15:$E$32,MATCH($C10,'Lists &amp; Settings'!$B$15:$B$32,0)),""))</f>
        <v>Variable</v>
      </c>
      <c r="J10" s="27" t="n">
        <f aca="false">IF($A10="","",MONTH($A10))</f>
        <v>9</v>
      </c>
      <c r="K10" s="27" t="n">
        <f aca="false">IF($A10="","",YEAR($A10))</f>
        <v>2026</v>
      </c>
    </row>
    <row r="11" customFormat="false" ht="15" hidden="false" customHeight="false" outlineLevel="0" collapsed="false">
      <c r="A11" s="28" t="s">
        <v>54</v>
      </c>
      <c r="B11" s="29" t="s">
        <v>55</v>
      </c>
      <c r="C11" s="29" t="s">
        <v>56</v>
      </c>
      <c r="D11" s="29" t="s">
        <v>32</v>
      </c>
      <c r="E11" s="30" t="n">
        <v>300</v>
      </c>
      <c r="F11" s="29"/>
      <c r="G11" s="27" t="str">
        <f aca="false">IF($C11="","",IFERROR(INDEX('Lists &amp; Settings'!$C$15:$C$32,MATCH($C11,'Lists &amp; Settings'!$B$15:$B$32,0)),""))</f>
        <v>Expense</v>
      </c>
      <c r="H11" s="27" t="str">
        <f aca="false">IF($C11="","",IFERROR(INDEX('Lists &amp; Settings'!$D$15:$D$32,MATCH($C11,'Lists &amp; Settings'!$B$15:$B$32,0)),""))</f>
        <v>Want</v>
      </c>
      <c r="I11" s="27" t="str">
        <f aca="false">IF($C11="","",IFERROR(INDEX('Lists &amp; Settings'!$E$15:$E$32,MATCH($C11,'Lists &amp; Settings'!$B$15:$B$32,0)),""))</f>
        <v>Variable</v>
      </c>
      <c r="J11" s="27" t="n">
        <f aca="false">IF($A11="","",MONTH($A11))</f>
        <v>9</v>
      </c>
      <c r="K11" s="27" t="n">
        <f aca="false">IF($A11="","",YEAR($A11))</f>
        <v>2026</v>
      </c>
    </row>
    <row r="12" customFormat="false" ht="15" hidden="false" customHeight="false" outlineLevel="0" collapsed="false">
      <c r="A12" s="28" t="s">
        <v>57</v>
      </c>
      <c r="B12" s="29" t="s">
        <v>58</v>
      </c>
      <c r="C12" s="29" t="s">
        <v>56</v>
      </c>
      <c r="D12" s="29" t="s">
        <v>32</v>
      </c>
      <c r="E12" s="30" t="n">
        <v>420</v>
      </c>
      <c r="F12" s="29"/>
      <c r="G12" s="27" t="str">
        <f aca="false">IF($C12="","",IFERROR(INDEX('Lists &amp; Settings'!$C$15:$C$32,MATCH($C12,'Lists &amp; Settings'!$B$15:$B$32,0)),""))</f>
        <v>Expense</v>
      </c>
      <c r="H12" s="27" t="str">
        <f aca="false">IF($C12="","",IFERROR(INDEX('Lists &amp; Settings'!$D$15:$D$32,MATCH($C12,'Lists &amp; Settings'!$B$15:$B$32,0)),""))</f>
        <v>Want</v>
      </c>
      <c r="I12" s="27" t="str">
        <f aca="false">IF($C12="","",IFERROR(INDEX('Lists &amp; Settings'!$E$15:$E$32,MATCH($C12,'Lists &amp; Settings'!$B$15:$B$32,0)),""))</f>
        <v>Variable</v>
      </c>
      <c r="J12" s="27" t="n">
        <f aca="false">IF($A12="","",MONTH($A12))</f>
        <v>9</v>
      </c>
      <c r="K12" s="27" t="n">
        <f aca="false">IF($A12="","",YEAR($A12))</f>
        <v>2026</v>
      </c>
    </row>
    <row r="13" customFormat="false" ht="15" hidden="false" customHeight="false" outlineLevel="0" collapsed="false">
      <c r="A13" s="28" t="s">
        <v>59</v>
      </c>
      <c r="B13" s="29" t="s">
        <v>60</v>
      </c>
      <c r="C13" s="29" t="s">
        <v>61</v>
      </c>
      <c r="D13" s="29" t="s">
        <v>62</v>
      </c>
      <c r="E13" s="30" t="n">
        <v>300</v>
      </c>
      <c r="F13" s="29"/>
      <c r="G13" s="27" t="str">
        <f aca="false">IF($C13="","",IFERROR(INDEX('Lists &amp; Settings'!$C$15:$C$32,MATCH($C13,'Lists &amp; Settings'!$B$15:$B$32,0)),""))</f>
        <v>Expense</v>
      </c>
      <c r="H13" s="27" t="str">
        <f aca="false">IF($C13="","",IFERROR(INDEX('Lists &amp; Settings'!$D$15:$D$32,MATCH($C13,'Lists &amp; Settings'!$B$15:$B$32,0)),""))</f>
        <v>Need</v>
      </c>
      <c r="I13" s="27" t="str">
        <f aca="false">IF($C13="","",IFERROR(INDEX('Lists &amp; Settings'!$E$15:$E$32,MATCH($C13,'Lists &amp; Settings'!$B$15:$B$32,0)),""))</f>
        <v>Variable</v>
      </c>
      <c r="J13" s="27" t="n">
        <f aca="false">IF($A13="","",MONTH($A13))</f>
        <v>9</v>
      </c>
      <c r="K13" s="27" t="n">
        <f aca="false">IF($A13="","",YEAR($A13))</f>
        <v>2026</v>
      </c>
    </row>
    <row r="14" customFormat="false" ht="15" hidden="false" customHeight="false" outlineLevel="0" collapsed="false">
      <c r="A14" s="28" t="s">
        <v>63</v>
      </c>
      <c r="B14" s="29" t="s">
        <v>64</v>
      </c>
      <c r="C14" s="29" t="s">
        <v>61</v>
      </c>
      <c r="D14" s="29" t="s">
        <v>44</v>
      </c>
      <c r="E14" s="30" t="n">
        <v>350</v>
      </c>
      <c r="F14" s="29"/>
      <c r="G14" s="27" t="str">
        <f aca="false">IF($C14="","",IFERROR(INDEX('Lists &amp; Settings'!$C$15:$C$32,MATCH($C14,'Lists &amp; Settings'!$B$15:$B$32,0)),""))</f>
        <v>Expense</v>
      </c>
      <c r="H14" s="27" t="str">
        <f aca="false">IF($C14="","",IFERROR(INDEX('Lists &amp; Settings'!$D$15:$D$32,MATCH($C14,'Lists &amp; Settings'!$B$15:$B$32,0)),""))</f>
        <v>Need</v>
      </c>
      <c r="I14" s="27" t="str">
        <f aca="false">IF($C14="","",IFERROR(INDEX('Lists &amp; Settings'!$E$15:$E$32,MATCH($C14,'Lists &amp; Settings'!$B$15:$B$32,0)),""))</f>
        <v>Variable</v>
      </c>
      <c r="J14" s="27" t="n">
        <f aca="false">IF($A14="","",MONTH($A14))</f>
        <v>9</v>
      </c>
      <c r="K14" s="27" t="n">
        <f aca="false">IF($A14="","",YEAR($A14))</f>
        <v>2026</v>
      </c>
    </row>
    <row r="15" customFormat="false" ht="15" hidden="false" customHeight="false" outlineLevel="0" collapsed="false">
      <c r="A15" s="28" t="s">
        <v>65</v>
      </c>
      <c r="B15" s="29" t="s">
        <v>66</v>
      </c>
      <c r="C15" s="29" t="s">
        <v>67</v>
      </c>
      <c r="D15" s="29" t="s">
        <v>32</v>
      </c>
      <c r="E15" s="30" t="n">
        <v>450</v>
      </c>
      <c r="F15" s="29"/>
      <c r="G15" s="27" t="str">
        <f aca="false">IF($C15="","",IFERROR(INDEX('Lists &amp; Settings'!$C$15:$C$32,MATCH($C15,'Lists &amp; Settings'!$B$15:$B$32,0)),""))</f>
        <v>Expense</v>
      </c>
      <c r="H15" s="27" t="str">
        <f aca="false">IF($C15="","",IFERROR(INDEX('Lists &amp; Settings'!$D$15:$D$32,MATCH($C15,'Lists &amp; Settings'!$B$15:$B$32,0)),""))</f>
        <v>Want</v>
      </c>
      <c r="I15" s="27" t="str">
        <f aca="false">IF($C15="","",IFERROR(INDEX('Lists &amp; Settings'!$E$15:$E$32,MATCH($C15,'Lists &amp; Settings'!$B$15:$B$32,0)),""))</f>
        <v>Variable</v>
      </c>
      <c r="J15" s="27" t="n">
        <f aca="false">IF($A15="","",MONTH($A15))</f>
        <v>9</v>
      </c>
      <c r="K15" s="27" t="n">
        <f aca="false">IF($A15="","",YEAR($A15))</f>
        <v>2026</v>
      </c>
    </row>
    <row r="16" customFormat="false" ht="15" hidden="false" customHeight="false" outlineLevel="0" collapsed="false">
      <c r="A16" s="28" t="s">
        <v>68</v>
      </c>
      <c r="B16" s="29" t="s">
        <v>69</v>
      </c>
      <c r="C16" s="29" t="s">
        <v>70</v>
      </c>
      <c r="D16" s="29" t="s">
        <v>44</v>
      </c>
      <c r="E16" s="30" t="n">
        <v>200</v>
      </c>
      <c r="F16" s="29"/>
      <c r="G16" s="27" t="str">
        <f aca="false">IF($C16="","",IFERROR(INDEX('Lists &amp; Settings'!$C$15:$C$32,MATCH($C16,'Lists &amp; Settings'!$B$15:$B$32,0)),""))</f>
        <v>Expense</v>
      </c>
      <c r="H16" s="27" t="str">
        <f aca="false">IF($C16="","",IFERROR(INDEX('Lists &amp; Settings'!$D$15:$D$32,MATCH($C16,'Lists &amp; Settings'!$B$15:$B$32,0)),""))</f>
        <v>Need</v>
      </c>
      <c r="I16" s="27" t="str">
        <f aca="false">IF($C16="","",IFERROR(INDEX('Lists &amp; Settings'!$E$15:$E$32,MATCH($C16,'Lists &amp; Settings'!$B$15:$B$32,0)),""))</f>
        <v>Variable</v>
      </c>
      <c r="J16" s="27" t="n">
        <f aca="false">IF($A16="","",MONTH($A16))</f>
        <v>9</v>
      </c>
      <c r="K16" s="27" t="n">
        <f aca="false">IF($A16="","",YEAR($A16))</f>
        <v>2026</v>
      </c>
    </row>
    <row r="17" customFormat="false" ht="15" hidden="false" customHeight="false" outlineLevel="0" collapsed="false">
      <c r="A17" s="28" t="s">
        <v>71</v>
      </c>
      <c r="B17" s="29" t="s">
        <v>72</v>
      </c>
      <c r="C17" s="29" t="s">
        <v>73</v>
      </c>
      <c r="D17" s="29" t="s">
        <v>32</v>
      </c>
      <c r="E17" s="30" t="n">
        <v>250</v>
      </c>
      <c r="F17" s="29"/>
      <c r="G17" s="27" t="str">
        <f aca="false">IF($C17="","",IFERROR(INDEX('Lists &amp; Settings'!$C$15:$C$32,MATCH($C17,'Lists &amp; Settings'!$B$15:$B$32,0)),""))</f>
        <v>Expense</v>
      </c>
      <c r="H17" s="27" t="str">
        <f aca="false">IF($C17="","",IFERROR(INDEX('Lists &amp; Settings'!$D$15:$D$32,MATCH($C17,'Lists &amp; Settings'!$B$15:$B$32,0)),""))</f>
        <v>Want</v>
      </c>
      <c r="I17" s="27" t="str">
        <f aca="false">IF($C17="","",IFERROR(INDEX('Lists &amp; Settings'!$E$15:$E$32,MATCH($C17,'Lists &amp; Settings'!$B$15:$B$32,0)),""))</f>
        <v>Variable</v>
      </c>
      <c r="J17" s="27" t="n">
        <f aca="false">IF($A17="","",MONTH($A17))</f>
        <v>9</v>
      </c>
      <c r="K17" s="27" t="n">
        <f aca="false">IF($A17="","",YEAR($A17))</f>
        <v>2026</v>
      </c>
    </row>
    <row r="18" customFormat="false" ht="15" hidden="false" customHeight="false" outlineLevel="0" collapsed="false">
      <c r="A18" s="28" t="s">
        <v>34</v>
      </c>
      <c r="B18" s="29" t="s">
        <v>74</v>
      </c>
      <c r="C18" s="29" t="s">
        <v>75</v>
      </c>
      <c r="D18" s="29" t="s">
        <v>32</v>
      </c>
      <c r="E18" s="30" t="n">
        <v>140</v>
      </c>
      <c r="F18" s="29"/>
      <c r="G18" s="27" t="str">
        <f aca="false">IF($C18="","",IFERROR(INDEX('Lists &amp; Settings'!$C$15:$C$32,MATCH($C18,'Lists &amp; Settings'!$B$15:$B$32,0)),""))</f>
        <v>Expense</v>
      </c>
      <c r="H18" s="27" t="str">
        <f aca="false">IF($C18="","",IFERROR(INDEX('Lists &amp; Settings'!$D$15:$D$32,MATCH($C18,'Lists &amp; Settings'!$B$15:$B$32,0)),""))</f>
        <v>Want</v>
      </c>
      <c r="I18" s="27" t="str">
        <f aca="false">IF($C18="","",IFERROR(INDEX('Lists &amp; Settings'!$E$15:$E$32,MATCH($C18,'Lists &amp; Settings'!$B$15:$B$32,0)),""))</f>
        <v>Fixed</v>
      </c>
      <c r="J18" s="27" t="n">
        <f aca="false">IF($A18="","",MONTH($A18))</f>
        <v>9</v>
      </c>
      <c r="K18" s="27" t="n">
        <f aca="false">IF($A18="","",YEAR($A18))</f>
        <v>2026</v>
      </c>
    </row>
    <row r="19" customFormat="false" ht="15" hidden="false" customHeight="false" outlineLevel="0" collapsed="false">
      <c r="A19" s="28" t="s">
        <v>47</v>
      </c>
      <c r="B19" s="29" t="s">
        <v>76</v>
      </c>
      <c r="C19" s="29" t="s">
        <v>77</v>
      </c>
      <c r="D19" s="29" t="s">
        <v>37</v>
      </c>
      <c r="E19" s="30" t="n">
        <v>900</v>
      </c>
      <c r="F19" s="29"/>
      <c r="G19" s="27" t="str">
        <f aca="false">IF($C19="","",IFERROR(INDEX('Lists &amp; Settings'!$C$15:$C$32,MATCH($C19,'Lists &amp; Settings'!$B$15:$B$32,0)),""))</f>
        <v>Expense</v>
      </c>
      <c r="H19" s="27" t="str">
        <f aca="false">IF($C19="","",IFERROR(INDEX('Lists &amp; Settings'!$D$15:$D$32,MATCH($C19,'Lists &amp; Settings'!$B$15:$B$32,0)),""))</f>
        <v>Debt</v>
      </c>
      <c r="I19" s="27" t="str">
        <f aca="false">IF($C19="","",IFERROR(INDEX('Lists &amp; Settings'!$E$15:$E$32,MATCH($C19,'Lists &amp; Settings'!$B$15:$B$32,0)),""))</f>
        <v>Fixed</v>
      </c>
      <c r="J19" s="27" t="n">
        <f aca="false">IF($A19="","",MONTH($A19))</f>
        <v>9</v>
      </c>
      <c r="K19" s="27" t="n">
        <f aca="false">IF($A19="","",YEAR($A19))</f>
        <v>2026</v>
      </c>
    </row>
    <row r="20" customFormat="false" ht="15" hidden="false" customHeight="false" outlineLevel="0" collapsed="false">
      <c r="A20" s="28" t="s">
        <v>78</v>
      </c>
      <c r="B20" s="29" t="s">
        <v>79</v>
      </c>
      <c r="C20" s="29" t="s">
        <v>80</v>
      </c>
      <c r="D20" s="29" t="s">
        <v>32</v>
      </c>
      <c r="E20" s="30" t="n">
        <v>300</v>
      </c>
      <c r="F20" s="29"/>
      <c r="G20" s="27" t="str">
        <f aca="false">IF($C20="","",IFERROR(INDEX('Lists &amp; Settings'!$C$15:$C$32,MATCH($C20,'Lists &amp; Settings'!$B$15:$B$32,0)),""))</f>
        <v>Expense</v>
      </c>
      <c r="H20" s="27" t="str">
        <f aca="false">IF($C20="","",IFERROR(INDEX('Lists &amp; Settings'!$D$15:$D$32,MATCH($C20,'Lists &amp; Settings'!$B$15:$B$32,0)),""))</f>
        <v>Want</v>
      </c>
      <c r="I20" s="27" t="str">
        <f aca="false">IF($C20="","",IFERROR(INDEX('Lists &amp; Settings'!$E$15:$E$32,MATCH($C20,'Lists &amp; Settings'!$B$15:$B$32,0)),""))</f>
        <v>Variable</v>
      </c>
      <c r="J20" s="27" t="n">
        <f aca="false">IF($A20="","",MONTH($A20))</f>
        <v>9</v>
      </c>
      <c r="K20" s="27" t="n">
        <f aca="false">IF($A20="","",YEAR($A20))</f>
        <v>2026</v>
      </c>
    </row>
    <row r="21" customFormat="false" ht="15" hidden="false" customHeight="false" outlineLevel="0" collapsed="false">
      <c r="A21" s="28" t="s">
        <v>81</v>
      </c>
      <c r="B21" s="29" t="s">
        <v>82</v>
      </c>
      <c r="C21" s="29" t="s">
        <v>83</v>
      </c>
      <c r="D21" s="29" t="s">
        <v>37</v>
      </c>
      <c r="E21" s="30" t="n">
        <v>350</v>
      </c>
      <c r="F21" s="29"/>
      <c r="G21" s="27" t="str">
        <f aca="false">IF($C21="","",IFERROR(INDEX('Lists &amp; Settings'!$C$15:$C$32,MATCH($C21,'Lists &amp; Settings'!$B$15:$B$32,0)),""))</f>
        <v>Expense</v>
      </c>
      <c r="H21" s="27" t="str">
        <f aca="false">IF($C21="","",IFERROR(INDEX('Lists &amp; Settings'!$D$15:$D$32,MATCH($C21,'Lists &amp; Settings'!$B$15:$B$32,0)),""))</f>
        <v>Need</v>
      </c>
      <c r="I21" s="27" t="str">
        <f aca="false">IF($C21="","",IFERROR(INDEX('Lists &amp; Settings'!$E$15:$E$32,MATCH($C21,'Lists &amp; Settings'!$B$15:$B$32,0)),""))</f>
        <v>Variable</v>
      </c>
      <c r="J21" s="27" t="n">
        <f aca="false">IF($A21="","",MONTH($A21))</f>
        <v>9</v>
      </c>
      <c r="K21" s="27" t="n">
        <f aca="false">IF($A21="","",YEAR($A21))</f>
        <v>2026</v>
      </c>
    </row>
    <row r="22" customFormat="false" ht="15" hidden="false" customHeight="false" outlineLevel="0" collapsed="false">
      <c r="A22" s="28" t="s">
        <v>84</v>
      </c>
      <c r="B22" s="29" t="s">
        <v>85</v>
      </c>
      <c r="C22" s="29" t="s">
        <v>86</v>
      </c>
      <c r="D22" s="29" t="s">
        <v>44</v>
      </c>
      <c r="E22" s="30" t="n">
        <v>120</v>
      </c>
      <c r="F22" s="29"/>
      <c r="G22" s="27" t="str">
        <f aca="false">IF($C22="","",IFERROR(INDEX('Lists &amp; Settings'!$C$15:$C$32,MATCH($C22,'Lists &amp; Settings'!$B$15:$B$32,0)),""))</f>
        <v>Expense</v>
      </c>
      <c r="H22" s="27" t="str">
        <f aca="false">IF($C22="","",IFERROR(INDEX('Lists &amp; Settings'!$D$15:$D$32,MATCH($C22,'Lists &amp; Settings'!$B$15:$B$32,0)),""))</f>
        <v>Other</v>
      </c>
      <c r="I22" s="27" t="str">
        <f aca="false">IF($C22="","",IFERROR(INDEX('Lists &amp; Settings'!$E$15:$E$32,MATCH($C22,'Lists &amp; Settings'!$B$15:$B$32,0)),""))</f>
        <v>Variable</v>
      </c>
      <c r="J22" s="27" t="n">
        <f aca="false">IF($A22="","",MONTH($A22))</f>
        <v>9</v>
      </c>
      <c r="K22" s="27" t="n">
        <f aca="false">IF($A22="","",YEAR($A22))</f>
        <v>2026</v>
      </c>
    </row>
    <row r="23" customFormat="false" ht="15" hidden="false" customHeight="false" outlineLevel="0" collapsed="false">
      <c r="A23" s="28" t="s">
        <v>87</v>
      </c>
      <c r="B23" s="29" t="s">
        <v>88</v>
      </c>
      <c r="C23" s="29" t="s">
        <v>89</v>
      </c>
      <c r="D23" s="29" t="s">
        <v>37</v>
      </c>
      <c r="E23" s="30" t="n">
        <v>900</v>
      </c>
      <c r="F23" s="29"/>
      <c r="G23" s="27" t="str">
        <f aca="false">IF($C23="","",IFERROR(INDEX('Lists &amp; Settings'!$C$15:$C$32,MATCH($C23,'Lists &amp; Settings'!$B$15:$B$32,0)),""))</f>
        <v>Saving</v>
      </c>
      <c r="H23" s="27" t="str">
        <f aca="false">IF($C23="","",IFERROR(INDEX('Lists &amp; Settings'!$D$15:$D$32,MATCH($C23,'Lists &amp; Settings'!$B$15:$B$32,0)),""))</f>
        <v>Saving</v>
      </c>
      <c r="I23" s="27" t="str">
        <f aca="false">IF($C23="","",IFERROR(INDEX('Lists &amp; Settings'!$E$15:$E$32,MATCH($C23,'Lists &amp; Settings'!$B$15:$B$32,0)),""))</f>
        <v>Variable</v>
      </c>
      <c r="J23" s="27" t="n">
        <f aca="false">IF($A23="","",MONTH($A23))</f>
        <v>9</v>
      </c>
      <c r="K23" s="27" t="n">
        <f aca="false">IF($A23="","",YEAR($A23))</f>
        <v>2026</v>
      </c>
    </row>
    <row r="24" customFormat="false" ht="15" hidden="false" customHeight="false" outlineLevel="0" collapsed="false">
      <c r="A24" s="28" t="s">
        <v>87</v>
      </c>
      <c r="B24" s="29" t="s">
        <v>90</v>
      </c>
      <c r="C24" s="29" t="s">
        <v>91</v>
      </c>
      <c r="D24" s="29" t="s">
        <v>37</v>
      </c>
      <c r="E24" s="30" t="n">
        <v>400</v>
      </c>
      <c r="F24" s="29"/>
      <c r="G24" s="27" t="str">
        <f aca="false">IF($C24="","",IFERROR(INDEX('Lists &amp; Settings'!$C$15:$C$32,MATCH($C24,'Lists &amp; Settings'!$B$15:$B$32,0)),""))</f>
        <v>Saving</v>
      </c>
      <c r="H24" s="27" t="str">
        <f aca="false">IF($C24="","",IFERROR(INDEX('Lists &amp; Settings'!$D$15:$D$32,MATCH($C24,'Lists &amp; Settings'!$B$15:$B$32,0)),""))</f>
        <v>Saving</v>
      </c>
      <c r="I24" s="27" t="str">
        <f aca="false">IF($C24="","",IFERROR(INDEX('Lists &amp; Settings'!$E$15:$E$32,MATCH($C24,'Lists &amp; Settings'!$B$15:$B$32,0)),""))</f>
        <v>Variable</v>
      </c>
      <c r="J24" s="27" t="n">
        <f aca="false">IF($A24="","",MONTH($A24))</f>
        <v>9</v>
      </c>
      <c r="K24" s="27" t="n">
        <f aca="false">IF($A24="","",YEAR($A24))</f>
        <v>2026</v>
      </c>
    </row>
    <row r="25" customFormat="false" ht="15" hidden="false" customHeight="false" outlineLevel="0" collapsed="false">
      <c r="A25" s="28"/>
      <c r="B25" s="29"/>
      <c r="C25" s="29"/>
      <c r="D25" s="29"/>
      <c r="E25" s="30"/>
      <c r="F25" s="29"/>
      <c r="G25" s="27" t="str">
        <f aca="false">IF($C25="","",IFERROR(INDEX('Lists &amp; Settings'!$C$15:$C$32,MATCH($C25,'Lists &amp; Settings'!$B$15:$B$32,0)),""))</f>
        <v/>
      </c>
      <c r="H25" s="27" t="str">
        <f aca="false">IF($C25="","",IFERROR(INDEX('Lists &amp; Settings'!$D$15:$D$32,MATCH($C25,'Lists &amp; Settings'!$B$15:$B$32,0)),""))</f>
        <v/>
      </c>
      <c r="I25" s="27" t="str">
        <f aca="false">IF($C25="","",IFERROR(INDEX('Lists &amp; Settings'!$E$15:$E$32,MATCH($C25,'Lists &amp; Settings'!$B$15:$B$32,0)),""))</f>
        <v/>
      </c>
      <c r="J25" s="27" t="str">
        <f aca="false">IF($A25="","",MONTH($A25))</f>
        <v/>
      </c>
      <c r="K25" s="27" t="str">
        <f aca="false">IF($A25="","",YEAR($A25))</f>
        <v/>
      </c>
    </row>
    <row r="26" customFormat="false" ht="15" hidden="false" customHeight="false" outlineLevel="0" collapsed="false">
      <c r="A26" s="28"/>
      <c r="B26" s="29"/>
      <c r="C26" s="29"/>
      <c r="D26" s="29"/>
      <c r="E26" s="30"/>
      <c r="F26" s="29"/>
      <c r="G26" s="27" t="str">
        <f aca="false">IF($C26="","",IFERROR(INDEX('Lists &amp; Settings'!$C$15:$C$32,MATCH($C26,'Lists &amp; Settings'!$B$15:$B$32,0)),""))</f>
        <v/>
      </c>
      <c r="H26" s="27" t="str">
        <f aca="false">IF($C26="","",IFERROR(INDEX('Lists &amp; Settings'!$D$15:$D$32,MATCH($C26,'Lists &amp; Settings'!$B$15:$B$32,0)),""))</f>
        <v/>
      </c>
      <c r="I26" s="27" t="str">
        <f aca="false">IF($C26="","",IFERROR(INDEX('Lists &amp; Settings'!$E$15:$E$32,MATCH($C26,'Lists &amp; Settings'!$B$15:$B$32,0)),""))</f>
        <v/>
      </c>
      <c r="J26" s="27" t="str">
        <f aca="false">IF($A26="","",MONTH($A26))</f>
        <v/>
      </c>
      <c r="K26" s="27" t="str">
        <f aca="false">IF($A26="","",YEAR($A26))</f>
        <v/>
      </c>
    </row>
    <row r="27" customFormat="false" ht="15" hidden="false" customHeight="false" outlineLevel="0" collapsed="false">
      <c r="A27" s="28"/>
      <c r="B27" s="29"/>
      <c r="C27" s="29"/>
      <c r="D27" s="29"/>
      <c r="E27" s="30"/>
      <c r="F27" s="29"/>
      <c r="G27" s="27" t="str">
        <f aca="false">IF($C27="","",IFERROR(INDEX('Lists &amp; Settings'!$C$15:$C$32,MATCH($C27,'Lists &amp; Settings'!$B$15:$B$32,0)),""))</f>
        <v/>
      </c>
      <c r="H27" s="27" t="str">
        <f aca="false">IF($C27="","",IFERROR(INDEX('Lists &amp; Settings'!$D$15:$D$32,MATCH($C27,'Lists &amp; Settings'!$B$15:$B$32,0)),""))</f>
        <v/>
      </c>
      <c r="I27" s="27" t="str">
        <f aca="false">IF($C27="","",IFERROR(INDEX('Lists &amp; Settings'!$E$15:$E$32,MATCH($C27,'Lists &amp; Settings'!$B$15:$B$32,0)),""))</f>
        <v/>
      </c>
      <c r="J27" s="27" t="str">
        <f aca="false">IF($A27="","",MONTH($A27))</f>
        <v/>
      </c>
      <c r="K27" s="27" t="str">
        <f aca="false">IF($A27="","",YEAR($A27))</f>
        <v/>
      </c>
    </row>
    <row r="28" customFormat="false" ht="15" hidden="false" customHeight="false" outlineLevel="0" collapsed="false">
      <c r="A28" s="28"/>
      <c r="B28" s="29"/>
      <c r="C28" s="29"/>
      <c r="D28" s="29"/>
      <c r="E28" s="30"/>
      <c r="F28" s="29"/>
      <c r="G28" s="27" t="str">
        <f aca="false">IF($C28="","",IFERROR(INDEX('Lists &amp; Settings'!$C$15:$C$32,MATCH($C28,'Lists &amp; Settings'!$B$15:$B$32,0)),""))</f>
        <v/>
      </c>
      <c r="H28" s="27" t="str">
        <f aca="false">IF($C28="","",IFERROR(INDEX('Lists &amp; Settings'!$D$15:$D$32,MATCH($C28,'Lists &amp; Settings'!$B$15:$B$32,0)),""))</f>
        <v/>
      </c>
      <c r="I28" s="27" t="str">
        <f aca="false">IF($C28="","",IFERROR(INDEX('Lists &amp; Settings'!$E$15:$E$32,MATCH($C28,'Lists &amp; Settings'!$B$15:$B$32,0)),""))</f>
        <v/>
      </c>
      <c r="J28" s="27" t="str">
        <f aca="false">IF($A28="","",MONTH($A28))</f>
        <v/>
      </c>
      <c r="K28" s="27" t="str">
        <f aca="false">IF($A28="","",YEAR($A28))</f>
        <v/>
      </c>
    </row>
    <row r="29" customFormat="false" ht="15" hidden="false" customHeight="false" outlineLevel="0" collapsed="false">
      <c r="A29" s="28"/>
      <c r="B29" s="29"/>
      <c r="C29" s="29"/>
      <c r="D29" s="29"/>
      <c r="E29" s="30"/>
      <c r="F29" s="29"/>
      <c r="G29" s="27" t="str">
        <f aca="false">IF($C29="","",IFERROR(INDEX('Lists &amp; Settings'!$C$15:$C$32,MATCH($C29,'Lists &amp; Settings'!$B$15:$B$32,0)),""))</f>
        <v/>
      </c>
      <c r="H29" s="27" t="str">
        <f aca="false">IF($C29="","",IFERROR(INDEX('Lists &amp; Settings'!$D$15:$D$32,MATCH($C29,'Lists &amp; Settings'!$B$15:$B$32,0)),""))</f>
        <v/>
      </c>
      <c r="I29" s="27" t="str">
        <f aca="false">IF($C29="","",IFERROR(INDEX('Lists &amp; Settings'!$E$15:$E$32,MATCH($C29,'Lists &amp; Settings'!$B$15:$B$32,0)),""))</f>
        <v/>
      </c>
      <c r="J29" s="27" t="str">
        <f aca="false">IF($A29="","",MONTH($A29))</f>
        <v/>
      </c>
      <c r="K29" s="27" t="str">
        <f aca="false">IF($A29="","",YEAR($A29))</f>
        <v/>
      </c>
    </row>
    <row r="30" customFormat="false" ht="15" hidden="false" customHeight="false" outlineLevel="0" collapsed="false">
      <c r="A30" s="28"/>
      <c r="B30" s="29"/>
      <c r="C30" s="29"/>
      <c r="D30" s="29"/>
      <c r="E30" s="30"/>
      <c r="F30" s="29"/>
      <c r="G30" s="27" t="str">
        <f aca="false">IF($C30="","",IFERROR(INDEX('Lists &amp; Settings'!$C$15:$C$32,MATCH($C30,'Lists &amp; Settings'!$B$15:$B$32,0)),""))</f>
        <v/>
      </c>
      <c r="H30" s="27" t="str">
        <f aca="false">IF($C30="","",IFERROR(INDEX('Lists &amp; Settings'!$D$15:$D$32,MATCH($C30,'Lists &amp; Settings'!$B$15:$B$32,0)),""))</f>
        <v/>
      </c>
      <c r="I30" s="27" t="str">
        <f aca="false">IF($C30="","",IFERROR(INDEX('Lists &amp; Settings'!$E$15:$E$32,MATCH($C30,'Lists &amp; Settings'!$B$15:$B$32,0)),""))</f>
        <v/>
      </c>
      <c r="J30" s="27" t="str">
        <f aca="false">IF($A30="","",MONTH($A30))</f>
        <v/>
      </c>
      <c r="K30" s="27" t="str">
        <f aca="false">IF($A30="","",YEAR($A30))</f>
        <v/>
      </c>
    </row>
    <row r="31" customFormat="false" ht="15" hidden="false" customHeight="false" outlineLevel="0" collapsed="false">
      <c r="A31" s="28"/>
      <c r="B31" s="29"/>
      <c r="C31" s="29"/>
      <c r="D31" s="29"/>
      <c r="E31" s="30"/>
      <c r="F31" s="29"/>
      <c r="G31" s="27" t="str">
        <f aca="false">IF($C31="","",IFERROR(INDEX('Lists &amp; Settings'!$C$15:$C$32,MATCH($C31,'Lists &amp; Settings'!$B$15:$B$32,0)),""))</f>
        <v/>
      </c>
      <c r="H31" s="27" t="str">
        <f aca="false">IF($C31="","",IFERROR(INDEX('Lists &amp; Settings'!$D$15:$D$32,MATCH($C31,'Lists &amp; Settings'!$B$15:$B$32,0)),""))</f>
        <v/>
      </c>
      <c r="I31" s="27" t="str">
        <f aca="false">IF($C31="","",IFERROR(INDEX('Lists &amp; Settings'!$E$15:$E$32,MATCH($C31,'Lists &amp; Settings'!$B$15:$B$32,0)),""))</f>
        <v/>
      </c>
      <c r="J31" s="27" t="str">
        <f aca="false">IF($A31="","",MONTH($A31))</f>
        <v/>
      </c>
      <c r="K31" s="27" t="str">
        <f aca="false">IF($A31="","",YEAR($A31))</f>
        <v/>
      </c>
    </row>
    <row r="32" customFormat="false" ht="15" hidden="false" customHeight="false" outlineLevel="0" collapsed="false">
      <c r="A32" s="28"/>
      <c r="B32" s="29"/>
      <c r="C32" s="29"/>
      <c r="D32" s="29"/>
      <c r="E32" s="30"/>
      <c r="F32" s="29"/>
      <c r="G32" s="27" t="str">
        <f aca="false">IF($C32="","",IFERROR(INDEX('Lists &amp; Settings'!$C$15:$C$32,MATCH($C32,'Lists &amp; Settings'!$B$15:$B$32,0)),""))</f>
        <v/>
      </c>
      <c r="H32" s="27" t="str">
        <f aca="false">IF($C32="","",IFERROR(INDEX('Lists &amp; Settings'!$D$15:$D$32,MATCH($C32,'Lists &amp; Settings'!$B$15:$B$32,0)),""))</f>
        <v/>
      </c>
      <c r="I32" s="27" t="str">
        <f aca="false">IF($C32="","",IFERROR(INDEX('Lists &amp; Settings'!$E$15:$E$32,MATCH($C32,'Lists &amp; Settings'!$B$15:$B$32,0)),""))</f>
        <v/>
      </c>
      <c r="J32" s="27" t="str">
        <f aca="false">IF($A32="","",MONTH($A32))</f>
        <v/>
      </c>
      <c r="K32" s="27" t="str">
        <f aca="false">IF($A32="","",YEAR($A32))</f>
        <v/>
      </c>
    </row>
    <row r="33" customFormat="false" ht="15" hidden="false" customHeight="false" outlineLevel="0" collapsed="false">
      <c r="A33" s="28"/>
      <c r="B33" s="29"/>
      <c r="C33" s="29"/>
      <c r="D33" s="29"/>
      <c r="E33" s="30"/>
      <c r="F33" s="29"/>
      <c r="G33" s="27" t="str">
        <f aca="false">IF($C33="","",IFERROR(INDEX('Lists &amp; Settings'!$C$15:$C$32,MATCH($C33,'Lists &amp; Settings'!$B$15:$B$32,0)),""))</f>
        <v/>
      </c>
      <c r="H33" s="27" t="str">
        <f aca="false">IF($C33="","",IFERROR(INDEX('Lists &amp; Settings'!$D$15:$D$32,MATCH($C33,'Lists &amp; Settings'!$B$15:$B$32,0)),""))</f>
        <v/>
      </c>
      <c r="I33" s="27" t="str">
        <f aca="false">IF($C33="","",IFERROR(INDEX('Lists &amp; Settings'!$E$15:$E$32,MATCH($C33,'Lists &amp; Settings'!$B$15:$B$32,0)),""))</f>
        <v/>
      </c>
      <c r="J33" s="27" t="str">
        <f aca="false">IF($A33="","",MONTH($A33))</f>
        <v/>
      </c>
      <c r="K33" s="27" t="str">
        <f aca="false">IF($A33="","",YEAR($A33))</f>
        <v/>
      </c>
    </row>
    <row r="34" customFormat="false" ht="15" hidden="false" customHeight="false" outlineLevel="0" collapsed="false">
      <c r="A34" s="28"/>
      <c r="B34" s="29"/>
      <c r="C34" s="29"/>
      <c r="D34" s="29"/>
      <c r="E34" s="30"/>
      <c r="F34" s="29"/>
      <c r="G34" s="27" t="str">
        <f aca="false">IF($C34="","",IFERROR(INDEX('Lists &amp; Settings'!$C$15:$C$32,MATCH($C34,'Lists &amp; Settings'!$B$15:$B$32,0)),""))</f>
        <v/>
      </c>
      <c r="H34" s="27" t="str">
        <f aca="false">IF($C34="","",IFERROR(INDEX('Lists &amp; Settings'!$D$15:$D$32,MATCH($C34,'Lists &amp; Settings'!$B$15:$B$32,0)),""))</f>
        <v/>
      </c>
      <c r="I34" s="27" t="str">
        <f aca="false">IF($C34="","",IFERROR(INDEX('Lists &amp; Settings'!$E$15:$E$32,MATCH($C34,'Lists &amp; Settings'!$B$15:$B$32,0)),""))</f>
        <v/>
      </c>
      <c r="J34" s="27" t="str">
        <f aca="false">IF($A34="","",MONTH($A34))</f>
        <v/>
      </c>
      <c r="K34" s="27" t="str">
        <f aca="false">IF($A34="","",YEAR($A34))</f>
        <v/>
      </c>
    </row>
    <row r="35" customFormat="false" ht="15" hidden="false" customHeight="false" outlineLevel="0" collapsed="false">
      <c r="A35" s="28"/>
      <c r="B35" s="29"/>
      <c r="C35" s="29"/>
      <c r="D35" s="29"/>
      <c r="E35" s="30"/>
      <c r="F35" s="29"/>
      <c r="G35" s="27" t="str">
        <f aca="false">IF($C35="","",IFERROR(INDEX('Lists &amp; Settings'!$C$15:$C$32,MATCH($C35,'Lists &amp; Settings'!$B$15:$B$32,0)),""))</f>
        <v/>
      </c>
      <c r="H35" s="27" t="str">
        <f aca="false">IF($C35="","",IFERROR(INDEX('Lists &amp; Settings'!$D$15:$D$32,MATCH($C35,'Lists &amp; Settings'!$B$15:$B$32,0)),""))</f>
        <v/>
      </c>
      <c r="I35" s="27" t="str">
        <f aca="false">IF($C35="","",IFERROR(INDEX('Lists &amp; Settings'!$E$15:$E$32,MATCH($C35,'Lists &amp; Settings'!$B$15:$B$32,0)),""))</f>
        <v/>
      </c>
      <c r="J35" s="27" t="str">
        <f aca="false">IF($A35="","",MONTH($A35))</f>
        <v/>
      </c>
      <c r="K35" s="27" t="str">
        <f aca="false">IF($A35="","",YEAR($A35))</f>
        <v/>
      </c>
    </row>
    <row r="36" customFormat="false" ht="15" hidden="false" customHeight="false" outlineLevel="0" collapsed="false">
      <c r="A36" s="28"/>
      <c r="B36" s="29"/>
      <c r="C36" s="29"/>
      <c r="D36" s="29"/>
      <c r="E36" s="30"/>
      <c r="F36" s="29"/>
      <c r="G36" s="27" t="str">
        <f aca="false">IF($C36="","",IFERROR(INDEX('Lists &amp; Settings'!$C$15:$C$32,MATCH($C36,'Lists &amp; Settings'!$B$15:$B$32,0)),""))</f>
        <v/>
      </c>
      <c r="H36" s="27" t="str">
        <f aca="false">IF($C36="","",IFERROR(INDEX('Lists &amp; Settings'!$D$15:$D$32,MATCH($C36,'Lists &amp; Settings'!$B$15:$B$32,0)),""))</f>
        <v/>
      </c>
      <c r="I36" s="27" t="str">
        <f aca="false">IF($C36="","",IFERROR(INDEX('Lists &amp; Settings'!$E$15:$E$32,MATCH($C36,'Lists &amp; Settings'!$B$15:$B$32,0)),""))</f>
        <v/>
      </c>
      <c r="J36" s="27" t="str">
        <f aca="false">IF($A36="","",MONTH($A36))</f>
        <v/>
      </c>
      <c r="K36" s="27" t="str">
        <f aca="false">IF($A36="","",YEAR($A36))</f>
        <v/>
      </c>
    </row>
    <row r="37" customFormat="false" ht="15" hidden="false" customHeight="false" outlineLevel="0" collapsed="false">
      <c r="A37" s="28"/>
      <c r="B37" s="29"/>
      <c r="C37" s="29"/>
      <c r="D37" s="29"/>
      <c r="E37" s="30"/>
      <c r="F37" s="29"/>
      <c r="G37" s="27" t="str">
        <f aca="false">IF($C37="","",IFERROR(INDEX('Lists &amp; Settings'!$C$15:$C$32,MATCH($C37,'Lists &amp; Settings'!$B$15:$B$32,0)),""))</f>
        <v/>
      </c>
      <c r="H37" s="27" t="str">
        <f aca="false">IF($C37="","",IFERROR(INDEX('Lists &amp; Settings'!$D$15:$D$32,MATCH($C37,'Lists &amp; Settings'!$B$15:$B$32,0)),""))</f>
        <v/>
      </c>
      <c r="I37" s="27" t="str">
        <f aca="false">IF($C37="","",IFERROR(INDEX('Lists &amp; Settings'!$E$15:$E$32,MATCH($C37,'Lists &amp; Settings'!$B$15:$B$32,0)),""))</f>
        <v/>
      </c>
      <c r="J37" s="27" t="str">
        <f aca="false">IF($A37="","",MONTH($A37))</f>
        <v/>
      </c>
      <c r="K37" s="27" t="str">
        <f aca="false">IF($A37="","",YEAR($A37))</f>
        <v/>
      </c>
    </row>
    <row r="38" customFormat="false" ht="15" hidden="false" customHeight="false" outlineLevel="0" collapsed="false">
      <c r="A38" s="28"/>
      <c r="B38" s="29"/>
      <c r="C38" s="29"/>
      <c r="D38" s="29"/>
      <c r="E38" s="30"/>
      <c r="F38" s="29"/>
      <c r="G38" s="27" t="str">
        <f aca="false">IF($C38="","",IFERROR(INDEX('Lists &amp; Settings'!$C$15:$C$32,MATCH($C38,'Lists &amp; Settings'!$B$15:$B$32,0)),""))</f>
        <v/>
      </c>
      <c r="H38" s="27" t="str">
        <f aca="false">IF($C38="","",IFERROR(INDEX('Lists &amp; Settings'!$D$15:$D$32,MATCH($C38,'Lists &amp; Settings'!$B$15:$B$32,0)),""))</f>
        <v/>
      </c>
      <c r="I38" s="27" t="str">
        <f aca="false">IF($C38="","",IFERROR(INDEX('Lists &amp; Settings'!$E$15:$E$32,MATCH($C38,'Lists &amp; Settings'!$B$15:$B$32,0)),""))</f>
        <v/>
      </c>
      <c r="J38" s="27" t="str">
        <f aca="false">IF($A38="","",MONTH($A38))</f>
        <v/>
      </c>
      <c r="K38" s="27" t="str">
        <f aca="false">IF($A38="","",YEAR($A38))</f>
        <v/>
      </c>
    </row>
    <row r="39" customFormat="false" ht="15" hidden="false" customHeight="false" outlineLevel="0" collapsed="false">
      <c r="A39" s="28"/>
      <c r="B39" s="29"/>
      <c r="C39" s="29"/>
      <c r="D39" s="29"/>
      <c r="E39" s="30"/>
      <c r="F39" s="29"/>
      <c r="G39" s="27" t="str">
        <f aca="false">IF($C39="","",IFERROR(INDEX('Lists &amp; Settings'!$C$15:$C$32,MATCH($C39,'Lists &amp; Settings'!$B$15:$B$32,0)),""))</f>
        <v/>
      </c>
      <c r="H39" s="27" t="str">
        <f aca="false">IF($C39="","",IFERROR(INDEX('Lists &amp; Settings'!$D$15:$D$32,MATCH($C39,'Lists &amp; Settings'!$B$15:$B$32,0)),""))</f>
        <v/>
      </c>
      <c r="I39" s="27" t="str">
        <f aca="false">IF($C39="","",IFERROR(INDEX('Lists &amp; Settings'!$E$15:$E$32,MATCH($C39,'Lists &amp; Settings'!$B$15:$B$32,0)),""))</f>
        <v/>
      </c>
      <c r="J39" s="27" t="str">
        <f aca="false">IF($A39="","",MONTH($A39))</f>
        <v/>
      </c>
      <c r="K39" s="27" t="str">
        <f aca="false">IF($A39="","",YEAR($A39))</f>
        <v/>
      </c>
    </row>
    <row r="40" customFormat="false" ht="15" hidden="false" customHeight="false" outlineLevel="0" collapsed="false">
      <c r="A40" s="28"/>
      <c r="B40" s="29"/>
      <c r="C40" s="29"/>
      <c r="D40" s="29"/>
      <c r="E40" s="30"/>
      <c r="F40" s="29"/>
      <c r="G40" s="27" t="str">
        <f aca="false">IF($C40="","",IFERROR(INDEX('Lists &amp; Settings'!$C$15:$C$32,MATCH($C40,'Lists &amp; Settings'!$B$15:$B$32,0)),""))</f>
        <v/>
      </c>
      <c r="H40" s="27" t="str">
        <f aca="false">IF($C40="","",IFERROR(INDEX('Lists &amp; Settings'!$D$15:$D$32,MATCH($C40,'Lists &amp; Settings'!$B$15:$B$32,0)),""))</f>
        <v/>
      </c>
      <c r="I40" s="27" t="str">
        <f aca="false">IF($C40="","",IFERROR(INDEX('Lists &amp; Settings'!$E$15:$E$32,MATCH($C40,'Lists &amp; Settings'!$B$15:$B$32,0)),""))</f>
        <v/>
      </c>
      <c r="J40" s="27" t="str">
        <f aca="false">IF($A40="","",MONTH($A40))</f>
        <v/>
      </c>
      <c r="K40" s="27" t="str">
        <f aca="false">IF($A40="","",YEAR($A40))</f>
        <v/>
      </c>
    </row>
    <row r="41" customFormat="false" ht="15" hidden="false" customHeight="false" outlineLevel="0" collapsed="false">
      <c r="A41" s="28"/>
      <c r="B41" s="29"/>
      <c r="C41" s="29"/>
      <c r="D41" s="29"/>
      <c r="E41" s="30"/>
      <c r="F41" s="29"/>
      <c r="G41" s="27" t="str">
        <f aca="false">IF($C41="","",IFERROR(INDEX('Lists &amp; Settings'!$C$15:$C$32,MATCH($C41,'Lists &amp; Settings'!$B$15:$B$32,0)),""))</f>
        <v/>
      </c>
      <c r="H41" s="27" t="str">
        <f aca="false">IF($C41="","",IFERROR(INDEX('Lists &amp; Settings'!$D$15:$D$32,MATCH($C41,'Lists &amp; Settings'!$B$15:$B$32,0)),""))</f>
        <v/>
      </c>
      <c r="I41" s="27" t="str">
        <f aca="false">IF($C41="","",IFERROR(INDEX('Lists &amp; Settings'!$E$15:$E$32,MATCH($C41,'Lists &amp; Settings'!$B$15:$B$32,0)),""))</f>
        <v/>
      </c>
      <c r="J41" s="27" t="str">
        <f aca="false">IF($A41="","",MONTH($A41))</f>
        <v/>
      </c>
      <c r="K41" s="27" t="str">
        <f aca="false">IF($A41="","",YEAR($A41))</f>
        <v/>
      </c>
    </row>
    <row r="42" customFormat="false" ht="15" hidden="false" customHeight="false" outlineLevel="0" collapsed="false">
      <c r="A42" s="28"/>
      <c r="B42" s="29"/>
      <c r="C42" s="29"/>
      <c r="D42" s="29"/>
      <c r="E42" s="30"/>
      <c r="F42" s="29"/>
      <c r="G42" s="27" t="str">
        <f aca="false">IF($C42="","",IFERROR(INDEX('Lists &amp; Settings'!$C$15:$C$32,MATCH($C42,'Lists &amp; Settings'!$B$15:$B$32,0)),""))</f>
        <v/>
      </c>
      <c r="H42" s="27" t="str">
        <f aca="false">IF($C42="","",IFERROR(INDEX('Lists &amp; Settings'!$D$15:$D$32,MATCH($C42,'Lists &amp; Settings'!$B$15:$B$32,0)),""))</f>
        <v/>
      </c>
      <c r="I42" s="27" t="str">
        <f aca="false">IF($C42="","",IFERROR(INDEX('Lists &amp; Settings'!$E$15:$E$32,MATCH($C42,'Lists &amp; Settings'!$B$15:$B$32,0)),""))</f>
        <v/>
      </c>
      <c r="J42" s="27" t="str">
        <f aca="false">IF($A42="","",MONTH($A42))</f>
        <v/>
      </c>
      <c r="K42" s="27" t="str">
        <f aca="false">IF($A42="","",YEAR($A42))</f>
        <v/>
      </c>
    </row>
    <row r="43" customFormat="false" ht="15" hidden="false" customHeight="false" outlineLevel="0" collapsed="false">
      <c r="A43" s="28"/>
      <c r="B43" s="29"/>
      <c r="C43" s="29"/>
      <c r="D43" s="29"/>
      <c r="E43" s="30"/>
      <c r="F43" s="29"/>
      <c r="G43" s="27" t="str">
        <f aca="false">IF($C43="","",IFERROR(INDEX('Lists &amp; Settings'!$C$15:$C$32,MATCH($C43,'Lists &amp; Settings'!$B$15:$B$32,0)),""))</f>
        <v/>
      </c>
      <c r="H43" s="27" t="str">
        <f aca="false">IF($C43="","",IFERROR(INDEX('Lists &amp; Settings'!$D$15:$D$32,MATCH($C43,'Lists &amp; Settings'!$B$15:$B$32,0)),""))</f>
        <v/>
      </c>
      <c r="I43" s="27" t="str">
        <f aca="false">IF($C43="","",IFERROR(INDEX('Lists &amp; Settings'!$E$15:$E$32,MATCH($C43,'Lists &amp; Settings'!$B$15:$B$32,0)),""))</f>
        <v/>
      </c>
      <c r="J43" s="27" t="str">
        <f aca="false">IF($A43="","",MONTH($A43))</f>
        <v/>
      </c>
      <c r="K43" s="27" t="str">
        <f aca="false">IF($A43="","",YEAR($A43))</f>
        <v/>
      </c>
    </row>
    <row r="44" customFormat="false" ht="15" hidden="false" customHeight="false" outlineLevel="0" collapsed="false">
      <c r="A44" s="28"/>
      <c r="B44" s="29"/>
      <c r="C44" s="29"/>
      <c r="D44" s="29"/>
      <c r="E44" s="30"/>
      <c r="F44" s="29"/>
      <c r="G44" s="27" t="str">
        <f aca="false">IF($C44="","",IFERROR(INDEX('Lists &amp; Settings'!$C$15:$C$32,MATCH($C44,'Lists &amp; Settings'!$B$15:$B$32,0)),""))</f>
        <v/>
      </c>
      <c r="H44" s="27" t="str">
        <f aca="false">IF($C44="","",IFERROR(INDEX('Lists &amp; Settings'!$D$15:$D$32,MATCH($C44,'Lists &amp; Settings'!$B$15:$B$32,0)),""))</f>
        <v/>
      </c>
      <c r="I44" s="27" t="str">
        <f aca="false">IF($C44="","",IFERROR(INDEX('Lists &amp; Settings'!$E$15:$E$32,MATCH($C44,'Lists &amp; Settings'!$B$15:$B$32,0)),""))</f>
        <v/>
      </c>
      <c r="J44" s="27" t="str">
        <f aca="false">IF($A44="","",MONTH($A44))</f>
        <v/>
      </c>
      <c r="K44" s="27" t="str">
        <f aca="false">IF($A44="","",YEAR($A44))</f>
        <v/>
      </c>
    </row>
    <row r="45" customFormat="false" ht="15" hidden="false" customHeight="false" outlineLevel="0" collapsed="false">
      <c r="A45" s="28"/>
      <c r="B45" s="29"/>
      <c r="C45" s="29"/>
      <c r="D45" s="29"/>
      <c r="E45" s="30"/>
      <c r="F45" s="29"/>
      <c r="G45" s="27" t="str">
        <f aca="false">IF($C45="","",IFERROR(INDEX('Lists &amp; Settings'!$C$15:$C$32,MATCH($C45,'Lists &amp; Settings'!$B$15:$B$32,0)),""))</f>
        <v/>
      </c>
      <c r="H45" s="27" t="str">
        <f aca="false">IF($C45="","",IFERROR(INDEX('Lists &amp; Settings'!$D$15:$D$32,MATCH($C45,'Lists &amp; Settings'!$B$15:$B$32,0)),""))</f>
        <v/>
      </c>
      <c r="I45" s="27" t="str">
        <f aca="false">IF($C45="","",IFERROR(INDEX('Lists &amp; Settings'!$E$15:$E$32,MATCH($C45,'Lists &amp; Settings'!$B$15:$B$32,0)),""))</f>
        <v/>
      </c>
      <c r="J45" s="27" t="str">
        <f aca="false">IF($A45="","",MONTH($A45))</f>
        <v/>
      </c>
      <c r="K45" s="27" t="str">
        <f aca="false">IF($A45="","",YEAR($A45))</f>
        <v/>
      </c>
    </row>
    <row r="46" customFormat="false" ht="15" hidden="false" customHeight="false" outlineLevel="0" collapsed="false">
      <c r="A46" s="28"/>
      <c r="B46" s="29"/>
      <c r="C46" s="29"/>
      <c r="D46" s="29"/>
      <c r="E46" s="30"/>
      <c r="F46" s="29"/>
      <c r="G46" s="27" t="str">
        <f aca="false">IF($C46="","",IFERROR(INDEX('Lists &amp; Settings'!$C$15:$C$32,MATCH($C46,'Lists &amp; Settings'!$B$15:$B$32,0)),""))</f>
        <v/>
      </c>
      <c r="H46" s="27" t="str">
        <f aca="false">IF($C46="","",IFERROR(INDEX('Lists &amp; Settings'!$D$15:$D$32,MATCH($C46,'Lists &amp; Settings'!$B$15:$B$32,0)),""))</f>
        <v/>
      </c>
      <c r="I46" s="27" t="str">
        <f aca="false">IF($C46="","",IFERROR(INDEX('Lists &amp; Settings'!$E$15:$E$32,MATCH($C46,'Lists &amp; Settings'!$B$15:$B$32,0)),""))</f>
        <v/>
      </c>
      <c r="J46" s="27" t="str">
        <f aca="false">IF($A46="","",MONTH($A46))</f>
        <v/>
      </c>
      <c r="K46" s="27" t="str">
        <f aca="false">IF($A46="","",YEAR($A46))</f>
        <v/>
      </c>
    </row>
    <row r="47" customFormat="false" ht="15" hidden="false" customHeight="false" outlineLevel="0" collapsed="false">
      <c r="A47" s="28"/>
      <c r="B47" s="29"/>
      <c r="C47" s="29"/>
      <c r="D47" s="29"/>
      <c r="E47" s="30"/>
      <c r="F47" s="29"/>
      <c r="G47" s="27" t="str">
        <f aca="false">IF($C47="","",IFERROR(INDEX('Lists &amp; Settings'!$C$15:$C$32,MATCH($C47,'Lists &amp; Settings'!$B$15:$B$32,0)),""))</f>
        <v/>
      </c>
      <c r="H47" s="27" t="str">
        <f aca="false">IF($C47="","",IFERROR(INDEX('Lists &amp; Settings'!$D$15:$D$32,MATCH($C47,'Lists &amp; Settings'!$B$15:$B$32,0)),""))</f>
        <v/>
      </c>
      <c r="I47" s="27" t="str">
        <f aca="false">IF($C47="","",IFERROR(INDEX('Lists &amp; Settings'!$E$15:$E$32,MATCH($C47,'Lists &amp; Settings'!$B$15:$B$32,0)),""))</f>
        <v/>
      </c>
      <c r="J47" s="27" t="str">
        <f aca="false">IF($A47="","",MONTH($A47))</f>
        <v/>
      </c>
      <c r="K47" s="27" t="str">
        <f aca="false">IF($A47="","",YEAR($A47))</f>
        <v/>
      </c>
    </row>
    <row r="48" customFormat="false" ht="15" hidden="false" customHeight="false" outlineLevel="0" collapsed="false">
      <c r="A48" s="28"/>
      <c r="B48" s="29"/>
      <c r="C48" s="29"/>
      <c r="D48" s="29"/>
      <c r="E48" s="30"/>
      <c r="F48" s="29"/>
      <c r="G48" s="27" t="str">
        <f aca="false">IF($C48="","",IFERROR(INDEX('Lists &amp; Settings'!$C$15:$C$32,MATCH($C48,'Lists &amp; Settings'!$B$15:$B$32,0)),""))</f>
        <v/>
      </c>
      <c r="H48" s="27" t="str">
        <f aca="false">IF($C48="","",IFERROR(INDEX('Lists &amp; Settings'!$D$15:$D$32,MATCH($C48,'Lists &amp; Settings'!$B$15:$B$32,0)),""))</f>
        <v/>
      </c>
      <c r="I48" s="27" t="str">
        <f aca="false">IF($C48="","",IFERROR(INDEX('Lists &amp; Settings'!$E$15:$E$32,MATCH($C48,'Lists &amp; Settings'!$B$15:$B$32,0)),""))</f>
        <v/>
      </c>
      <c r="J48" s="27" t="str">
        <f aca="false">IF($A48="","",MONTH($A48))</f>
        <v/>
      </c>
      <c r="K48" s="27" t="str">
        <f aca="false">IF($A48="","",YEAR($A48))</f>
        <v/>
      </c>
    </row>
    <row r="49" customFormat="false" ht="15" hidden="false" customHeight="false" outlineLevel="0" collapsed="false">
      <c r="A49" s="28"/>
      <c r="B49" s="29"/>
      <c r="C49" s="29"/>
      <c r="D49" s="29"/>
      <c r="E49" s="30"/>
      <c r="F49" s="29"/>
      <c r="G49" s="27" t="str">
        <f aca="false">IF($C49="","",IFERROR(INDEX('Lists &amp; Settings'!$C$15:$C$32,MATCH($C49,'Lists &amp; Settings'!$B$15:$B$32,0)),""))</f>
        <v/>
      </c>
      <c r="H49" s="27" t="str">
        <f aca="false">IF($C49="","",IFERROR(INDEX('Lists &amp; Settings'!$D$15:$D$32,MATCH($C49,'Lists &amp; Settings'!$B$15:$B$32,0)),""))</f>
        <v/>
      </c>
      <c r="I49" s="27" t="str">
        <f aca="false">IF($C49="","",IFERROR(INDEX('Lists &amp; Settings'!$E$15:$E$32,MATCH($C49,'Lists &amp; Settings'!$B$15:$B$32,0)),""))</f>
        <v/>
      </c>
      <c r="J49" s="27" t="str">
        <f aca="false">IF($A49="","",MONTH($A49))</f>
        <v/>
      </c>
      <c r="K49" s="27" t="str">
        <f aca="false">IF($A49="","",YEAR($A49))</f>
        <v/>
      </c>
    </row>
    <row r="50" customFormat="false" ht="15" hidden="false" customHeight="false" outlineLevel="0" collapsed="false">
      <c r="A50" s="28"/>
      <c r="B50" s="29"/>
      <c r="C50" s="29"/>
      <c r="D50" s="29"/>
      <c r="E50" s="30"/>
      <c r="F50" s="29"/>
      <c r="G50" s="27" t="str">
        <f aca="false">IF($C50="","",IFERROR(INDEX('Lists &amp; Settings'!$C$15:$C$32,MATCH($C50,'Lists &amp; Settings'!$B$15:$B$32,0)),""))</f>
        <v/>
      </c>
      <c r="H50" s="27" t="str">
        <f aca="false">IF($C50="","",IFERROR(INDEX('Lists &amp; Settings'!$D$15:$D$32,MATCH($C50,'Lists &amp; Settings'!$B$15:$B$32,0)),""))</f>
        <v/>
      </c>
      <c r="I50" s="27" t="str">
        <f aca="false">IF($C50="","",IFERROR(INDEX('Lists &amp; Settings'!$E$15:$E$32,MATCH($C50,'Lists &amp; Settings'!$B$15:$B$32,0)),""))</f>
        <v/>
      </c>
      <c r="J50" s="27" t="str">
        <f aca="false">IF($A50="","",MONTH($A50))</f>
        <v/>
      </c>
      <c r="K50" s="27" t="str">
        <f aca="false">IF($A50="","",YEAR($A50))</f>
        <v/>
      </c>
    </row>
    <row r="51" customFormat="false" ht="15" hidden="false" customHeight="false" outlineLevel="0" collapsed="false">
      <c r="A51" s="28"/>
      <c r="B51" s="29"/>
      <c r="C51" s="29"/>
      <c r="D51" s="29"/>
      <c r="E51" s="30"/>
      <c r="F51" s="29"/>
      <c r="G51" s="27" t="str">
        <f aca="false">IF($C51="","",IFERROR(INDEX('Lists &amp; Settings'!$C$15:$C$32,MATCH($C51,'Lists &amp; Settings'!$B$15:$B$32,0)),""))</f>
        <v/>
      </c>
      <c r="H51" s="27" t="str">
        <f aca="false">IF($C51="","",IFERROR(INDEX('Lists &amp; Settings'!$D$15:$D$32,MATCH($C51,'Lists &amp; Settings'!$B$15:$B$32,0)),""))</f>
        <v/>
      </c>
      <c r="I51" s="27" t="str">
        <f aca="false">IF($C51="","",IFERROR(INDEX('Lists &amp; Settings'!$E$15:$E$32,MATCH($C51,'Lists &amp; Settings'!$B$15:$B$32,0)),""))</f>
        <v/>
      </c>
      <c r="J51" s="27" t="str">
        <f aca="false">IF($A51="","",MONTH($A51))</f>
        <v/>
      </c>
      <c r="K51" s="27" t="str">
        <f aca="false">IF($A51="","",YEAR($A51))</f>
        <v/>
      </c>
    </row>
    <row r="52" customFormat="false" ht="15" hidden="false" customHeight="false" outlineLevel="0" collapsed="false">
      <c r="A52" s="28"/>
      <c r="B52" s="29"/>
      <c r="C52" s="29"/>
      <c r="D52" s="29"/>
      <c r="E52" s="30"/>
      <c r="F52" s="29"/>
      <c r="G52" s="27" t="str">
        <f aca="false">IF($C52="","",IFERROR(INDEX('Lists &amp; Settings'!$C$15:$C$32,MATCH($C52,'Lists &amp; Settings'!$B$15:$B$32,0)),""))</f>
        <v/>
      </c>
      <c r="H52" s="27" t="str">
        <f aca="false">IF($C52="","",IFERROR(INDEX('Lists &amp; Settings'!$D$15:$D$32,MATCH($C52,'Lists &amp; Settings'!$B$15:$B$32,0)),""))</f>
        <v/>
      </c>
      <c r="I52" s="27" t="str">
        <f aca="false">IF($C52="","",IFERROR(INDEX('Lists &amp; Settings'!$E$15:$E$32,MATCH($C52,'Lists &amp; Settings'!$B$15:$B$32,0)),""))</f>
        <v/>
      </c>
      <c r="J52" s="27" t="str">
        <f aca="false">IF($A52="","",MONTH($A52))</f>
        <v/>
      </c>
      <c r="K52" s="27" t="str">
        <f aca="false">IF($A52="","",YEAR($A52))</f>
        <v/>
      </c>
    </row>
    <row r="53" customFormat="false" ht="15" hidden="false" customHeight="false" outlineLevel="0" collapsed="false">
      <c r="A53" s="28"/>
      <c r="B53" s="29"/>
      <c r="C53" s="29"/>
      <c r="D53" s="29"/>
      <c r="E53" s="30"/>
      <c r="F53" s="29"/>
      <c r="G53" s="27" t="str">
        <f aca="false">IF($C53="","",IFERROR(INDEX('Lists &amp; Settings'!$C$15:$C$32,MATCH($C53,'Lists &amp; Settings'!$B$15:$B$32,0)),""))</f>
        <v/>
      </c>
      <c r="H53" s="27" t="str">
        <f aca="false">IF($C53="","",IFERROR(INDEX('Lists &amp; Settings'!$D$15:$D$32,MATCH($C53,'Lists &amp; Settings'!$B$15:$B$32,0)),""))</f>
        <v/>
      </c>
      <c r="I53" s="27" t="str">
        <f aca="false">IF($C53="","",IFERROR(INDEX('Lists &amp; Settings'!$E$15:$E$32,MATCH($C53,'Lists &amp; Settings'!$B$15:$B$32,0)),""))</f>
        <v/>
      </c>
      <c r="J53" s="27" t="str">
        <f aca="false">IF($A53="","",MONTH($A53))</f>
        <v/>
      </c>
      <c r="K53" s="27" t="str">
        <f aca="false">IF($A53="","",YEAR($A53))</f>
        <v/>
      </c>
    </row>
    <row r="54" customFormat="false" ht="15" hidden="false" customHeight="false" outlineLevel="0" collapsed="false">
      <c r="A54" s="28"/>
      <c r="B54" s="29"/>
      <c r="C54" s="29"/>
      <c r="D54" s="29"/>
      <c r="E54" s="30"/>
      <c r="F54" s="29"/>
      <c r="G54" s="27" t="str">
        <f aca="false">IF($C54="","",IFERROR(INDEX('Lists &amp; Settings'!$C$15:$C$32,MATCH($C54,'Lists &amp; Settings'!$B$15:$B$32,0)),""))</f>
        <v/>
      </c>
      <c r="H54" s="27" t="str">
        <f aca="false">IF($C54="","",IFERROR(INDEX('Lists &amp; Settings'!$D$15:$D$32,MATCH($C54,'Lists &amp; Settings'!$B$15:$B$32,0)),""))</f>
        <v/>
      </c>
      <c r="I54" s="27" t="str">
        <f aca="false">IF($C54="","",IFERROR(INDEX('Lists &amp; Settings'!$E$15:$E$32,MATCH($C54,'Lists &amp; Settings'!$B$15:$B$32,0)),""))</f>
        <v/>
      </c>
      <c r="J54" s="27" t="str">
        <f aca="false">IF($A54="","",MONTH($A54))</f>
        <v/>
      </c>
      <c r="K54" s="27" t="str">
        <f aca="false">IF($A54="","",YEAR($A54))</f>
        <v/>
      </c>
    </row>
    <row r="55" customFormat="false" ht="15" hidden="false" customHeight="false" outlineLevel="0" collapsed="false">
      <c r="A55" s="28"/>
      <c r="B55" s="29"/>
      <c r="C55" s="29"/>
      <c r="D55" s="29"/>
      <c r="E55" s="30"/>
      <c r="F55" s="29"/>
      <c r="G55" s="27" t="str">
        <f aca="false">IF($C55="","",IFERROR(INDEX('Lists &amp; Settings'!$C$15:$C$32,MATCH($C55,'Lists &amp; Settings'!$B$15:$B$32,0)),""))</f>
        <v/>
      </c>
      <c r="H55" s="27" t="str">
        <f aca="false">IF($C55="","",IFERROR(INDEX('Lists &amp; Settings'!$D$15:$D$32,MATCH($C55,'Lists &amp; Settings'!$B$15:$B$32,0)),""))</f>
        <v/>
      </c>
      <c r="I55" s="27" t="str">
        <f aca="false">IF($C55="","",IFERROR(INDEX('Lists &amp; Settings'!$E$15:$E$32,MATCH($C55,'Lists &amp; Settings'!$B$15:$B$32,0)),""))</f>
        <v/>
      </c>
      <c r="J55" s="27" t="str">
        <f aca="false">IF($A55="","",MONTH($A55))</f>
        <v/>
      </c>
      <c r="K55" s="27" t="str">
        <f aca="false">IF($A55="","",YEAR($A55))</f>
        <v/>
      </c>
    </row>
    <row r="56" customFormat="false" ht="15" hidden="false" customHeight="false" outlineLevel="0" collapsed="false">
      <c r="A56" s="28"/>
      <c r="B56" s="29"/>
      <c r="C56" s="29"/>
      <c r="D56" s="29"/>
      <c r="E56" s="30"/>
      <c r="F56" s="29"/>
      <c r="G56" s="27" t="str">
        <f aca="false">IF($C56="","",IFERROR(INDEX('Lists &amp; Settings'!$C$15:$C$32,MATCH($C56,'Lists &amp; Settings'!$B$15:$B$32,0)),""))</f>
        <v/>
      </c>
      <c r="H56" s="27" t="str">
        <f aca="false">IF($C56="","",IFERROR(INDEX('Lists &amp; Settings'!$D$15:$D$32,MATCH($C56,'Lists &amp; Settings'!$B$15:$B$32,0)),""))</f>
        <v/>
      </c>
      <c r="I56" s="27" t="str">
        <f aca="false">IF($C56="","",IFERROR(INDEX('Lists &amp; Settings'!$E$15:$E$32,MATCH($C56,'Lists &amp; Settings'!$B$15:$B$32,0)),""))</f>
        <v/>
      </c>
      <c r="J56" s="27" t="str">
        <f aca="false">IF($A56="","",MONTH($A56))</f>
        <v/>
      </c>
      <c r="K56" s="27" t="str">
        <f aca="false">IF($A56="","",YEAR($A56))</f>
        <v/>
      </c>
    </row>
    <row r="57" customFormat="false" ht="15" hidden="false" customHeight="false" outlineLevel="0" collapsed="false">
      <c r="A57" s="28"/>
      <c r="B57" s="29"/>
      <c r="C57" s="29"/>
      <c r="D57" s="29"/>
      <c r="E57" s="30"/>
      <c r="F57" s="29"/>
      <c r="G57" s="27" t="str">
        <f aca="false">IF($C57="","",IFERROR(INDEX('Lists &amp; Settings'!$C$15:$C$32,MATCH($C57,'Lists &amp; Settings'!$B$15:$B$32,0)),""))</f>
        <v/>
      </c>
      <c r="H57" s="27" t="str">
        <f aca="false">IF($C57="","",IFERROR(INDEX('Lists &amp; Settings'!$D$15:$D$32,MATCH($C57,'Lists &amp; Settings'!$B$15:$B$32,0)),""))</f>
        <v/>
      </c>
      <c r="I57" s="27" t="str">
        <f aca="false">IF($C57="","",IFERROR(INDEX('Lists &amp; Settings'!$E$15:$E$32,MATCH($C57,'Lists &amp; Settings'!$B$15:$B$32,0)),""))</f>
        <v/>
      </c>
      <c r="J57" s="27" t="str">
        <f aca="false">IF($A57="","",MONTH($A57))</f>
        <v/>
      </c>
      <c r="K57" s="27" t="str">
        <f aca="false">IF($A57="","",YEAR($A57))</f>
        <v/>
      </c>
    </row>
    <row r="58" customFormat="false" ht="15" hidden="false" customHeight="false" outlineLevel="0" collapsed="false">
      <c r="A58" s="28"/>
      <c r="B58" s="29"/>
      <c r="C58" s="29"/>
      <c r="D58" s="29"/>
      <c r="E58" s="30"/>
      <c r="F58" s="29"/>
      <c r="G58" s="27" t="str">
        <f aca="false">IF($C58="","",IFERROR(INDEX('Lists &amp; Settings'!$C$15:$C$32,MATCH($C58,'Lists &amp; Settings'!$B$15:$B$32,0)),""))</f>
        <v/>
      </c>
      <c r="H58" s="27" t="str">
        <f aca="false">IF($C58="","",IFERROR(INDEX('Lists &amp; Settings'!$D$15:$D$32,MATCH($C58,'Lists &amp; Settings'!$B$15:$B$32,0)),""))</f>
        <v/>
      </c>
      <c r="I58" s="27" t="str">
        <f aca="false">IF($C58="","",IFERROR(INDEX('Lists &amp; Settings'!$E$15:$E$32,MATCH($C58,'Lists &amp; Settings'!$B$15:$B$32,0)),""))</f>
        <v/>
      </c>
      <c r="J58" s="27" t="str">
        <f aca="false">IF($A58="","",MONTH($A58))</f>
        <v/>
      </c>
      <c r="K58" s="27" t="str">
        <f aca="false">IF($A58="","",YEAR($A58))</f>
        <v/>
      </c>
    </row>
    <row r="59" customFormat="false" ht="15" hidden="false" customHeight="false" outlineLevel="0" collapsed="false">
      <c r="A59" s="28"/>
      <c r="B59" s="29"/>
      <c r="C59" s="29"/>
      <c r="D59" s="29"/>
      <c r="E59" s="30"/>
      <c r="F59" s="29"/>
      <c r="G59" s="27" t="str">
        <f aca="false">IF($C59="","",IFERROR(INDEX('Lists &amp; Settings'!$C$15:$C$32,MATCH($C59,'Lists &amp; Settings'!$B$15:$B$32,0)),""))</f>
        <v/>
      </c>
      <c r="H59" s="27" t="str">
        <f aca="false">IF($C59="","",IFERROR(INDEX('Lists &amp; Settings'!$D$15:$D$32,MATCH($C59,'Lists &amp; Settings'!$B$15:$B$32,0)),""))</f>
        <v/>
      </c>
      <c r="I59" s="27" t="str">
        <f aca="false">IF($C59="","",IFERROR(INDEX('Lists &amp; Settings'!$E$15:$E$32,MATCH($C59,'Lists &amp; Settings'!$B$15:$B$32,0)),""))</f>
        <v/>
      </c>
      <c r="J59" s="27" t="str">
        <f aca="false">IF($A59="","",MONTH($A59))</f>
        <v/>
      </c>
      <c r="K59" s="27" t="str">
        <f aca="false">IF($A59="","",YEAR($A59))</f>
        <v/>
      </c>
    </row>
    <row r="60" customFormat="false" ht="15" hidden="false" customHeight="false" outlineLevel="0" collapsed="false">
      <c r="A60" s="28"/>
      <c r="B60" s="29"/>
      <c r="C60" s="29"/>
      <c r="D60" s="29"/>
      <c r="E60" s="30"/>
      <c r="F60" s="29"/>
      <c r="G60" s="27" t="str">
        <f aca="false">IF($C60="","",IFERROR(INDEX('Lists &amp; Settings'!$C$15:$C$32,MATCH($C60,'Lists &amp; Settings'!$B$15:$B$32,0)),""))</f>
        <v/>
      </c>
      <c r="H60" s="27" t="str">
        <f aca="false">IF($C60="","",IFERROR(INDEX('Lists &amp; Settings'!$D$15:$D$32,MATCH($C60,'Lists &amp; Settings'!$B$15:$B$32,0)),""))</f>
        <v/>
      </c>
      <c r="I60" s="27" t="str">
        <f aca="false">IF($C60="","",IFERROR(INDEX('Lists &amp; Settings'!$E$15:$E$32,MATCH($C60,'Lists &amp; Settings'!$B$15:$B$32,0)),""))</f>
        <v/>
      </c>
      <c r="J60" s="27" t="str">
        <f aca="false">IF($A60="","",MONTH($A60))</f>
        <v/>
      </c>
      <c r="K60" s="27" t="str">
        <f aca="false">IF($A60="","",YEAR($A60))</f>
        <v/>
      </c>
    </row>
    <row r="61" customFormat="false" ht="15" hidden="false" customHeight="false" outlineLevel="0" collapsed="false">
      <c r="A61" s="28"/>
      <c r="B61" s="29"/>
      <c r="C61" s="29"/>
      <c r="D61" s="29"/>
      <c r="E61" s="30"/>
      <c r="F61" s="29"/>
      <c r="G61" s="27" t="str">
        <f aca="false">IF($C61="","",IFERROR(INDEX('Lists &amp; Settings'!$C$15:$C$32,MATCH($C61,'Lists &amp; Settings'!$B$15:$B$32,0)),""))</f>
        <v/>
      </c>
      <c r="H61" s="27" t="str">
        <f aca="false">IF($C61="","",IFERROR(INDEX('Lists &amp; Settings'!$D$15:$D$32,MATCH($C61,'Lists &amp; Settings'!$B$15:$B$32,0)),""))</f>
        <v/>
      </c>
      <c r="I61" s="27" t="str">
        <f aca="false">IF($C61="","",IFERROR(INDEX('Lists &amp; Settings'!$E$15:$E$32,MATCH($C61,'Lists &amp; Settings'!$B$15:$B$32,0)),""))</f>
        <v/>
      </c>
      <c r="J61" s="27" t="str">
        <f aca="false">IF($A61="","",MONTH($A61))</f>
        <v/>
      </c>
      <c r="K61" s="27" t="str">
        <f aca="false">IF($A61="","",YEAR($A61))</f>
        <v/>
      </c>
    </row>
    <row r="62" customFormat="false" ht="15" hidden="false" customHeight="false" outlineLevel="0" collapsed="false">
      <c r="A62" s="28"/>
      <c r="B62" s="29"/>
      <c r="C62" s="29"/>
      <c r="D62" s="29"/>
      <c r="E62" s="30"/>
      <c r="F62" s="29"/>
      <c r="G62" s="27" t="str">
        <f aca="false">IF($C62="","",IFERROR(INDEX('Lists &amp; Settings'!$C$15:$C$32,MATCH($C62,'Lists &amp; Settings'!$B$15:$B$32,0)),""))</f>
        <v/>
      </c>
      <c r="H62" s="27" t="str">
        <f aca="false">IF($C62="","",IFERROR(INDEX('Lists &amp; Settings'!$D$15:$D$32,MATCH($C62,'Lists &amp; Settings'!$B$15:$B$32,0)),""))</f>
        <v/>
      </c>
      <c r="I62" s="27" t="str">
        <f aca="false">IF($C62="","",IFERROR(INDEX('Lists &amp; Settings'!$E$15:$E$32,MATCH($C62,'Lists &amp; Settings'!$B$15:$B$32,0)),""))</f>
        <v/>
      </c>
      <c r="J62" s="27" t="str">
        <f aca="false">IF($A62="","",MONTH($A62))</f>
        <v/>
      </c>
      <c r="K62" s="27" t="str">
        <f aca="false">IF($A62="","",YEAR($A62))</f>
        <v/>
      </c>
    </row>
    <row r="63" customFormat="false" ht="15" hidden="false" customHeight="false" outlineLevel="0" collapsed="false">
      <c r="A63" s="28"/>
      <c r="B63" s="29"/>
      <c r="C63" s="29"/>
      <c r="D63" s="29"/>
      <c r="E63" s="30"/>
      <c r="F63" s="29"/>
      <c r="G63" s="27" t="str">
        <f aca="false">IF($C63="","",IFERROR(INDEX('Lists &amp; Settings'!$C$15:$C$32,MATCH($C63,'Lists &amp; Settings'!$B$15:$B$32,0)),""))</f>
        <v/>
      </c>
      <c r="H63" s="27" t="str">
        <f aca="false">IF($C63="","",IFERROR(INDEX('Lists &amp; Settings'!$D$15:$D$32,MATCH($C63,'Lists &amp; Settings'!$B$15:$B$32,0)),""))</f>
        <v/>
      </c>
      <c r="I63" s="27" t="str">
        <f aca="false">IF($C63="","",IFERROR(INDEX('Lists &amp; Settings'!$E$15:$E$32,MATCH($C63,'Lists &amp; Settings'!$B$15:$B$32,0)),""))</f>
        <v/>
      </c>
      <c r="J63" s="27" t="str">
        <f aca="false">IF($A63="","",MONTH($A63))</f>
        <v/>
      </c>
      <c r="K63" s="27" t="str">
        <f aca="false">IF($A63="","",YEAR($A63))</f>
        <v/>
      </c>
    </row>
    <row r="64" customFormat="false" ht="15" hidden="false" customHeight="false" outlineLevel="0" collapsed="false">
      <c r="A64" s="28"/>
      <c r="B64" s="29"/>
      <c r="C64" s="29"/>
      <c r="D64" s="29"/>
      <c r="E64" s="30"/>
      <c r="F64" s="29"/>
      <c r="G64" s="27" t="str">
        <f aca="false">IF($C64="","",IFERROR(INDEX('Lists &amp; Settings'!$C$15:$C$32,MATCH($C64,'Lists &amp; Settings'!$B$15:$B$32,0)),""))</f>
        <v/>
      </c>
      <c r="H64" s="27" t="str">
        <f aca="false">IF($C64="","",IFERROR(INDEX('Lists &amp; Settings'!$D$15:$D$32,MATCH($C64,'Lists &amp; Settings'!$B$15:$B$32,0)),""))</f>
        <v/>
      </c>
      <c r="I64" s="27" t="str">
        <f aca="false">IF($C64="","",IFERROR(INDEX('Lists &amp; Settings'!$E$15:$E$32,MATCH($C64,'Lists &amp; Settings'!$B$15:$B$32,0)),""))</f>
        <v/>
      </c>
      <c r="J64" s="27" t="str">
        <f aca="false">IF($A64="","",MONTH($A64))</f>
        <v/>
      </c>
      <c r="K64" s="27" t="str">
        <f aca="false">IF($A64="","",YEAR($A64))</f>
        <v/>
      </c>
    </row>
    <row r="65" customFormat="false" ht="15" hidden="false" customHeight="false" outlineLevel="0" collapsed="false">
      <c r="A65" s="28"/>
      <c r="B65" s="29"/>
      <c r="C65" s="29"/>
      <c r="D65" s="29"/>
      <c r="E65" s="30"/>
      <c r="F65" s="29"/>
      <c r="G65" s="27" t="str">
        <f aca="false">IF($C65="","",IFERROR(INDEX('Lists &amp; Settings'!$C$15:$C$32,MATCH($C65,'Lists &amp; Settings'!$B$15:$B$32,0)),""))</f>
        <v/>
      </c>
      <c r="H65" s="27" t="str">
        <f aca="false">IF($C65="","",IFERROR(INDEX('Lists &amp; Settings'!$D$15:$D$32,MATCH($C65,'Lists &amp; Settings'!$B$15:$B$32,0)),""))</f>
        <v/>
      </c>
      <c r="I65" s="27" t="str">
        <f aca="false">IF($C65="","",IFERROR(INDEX('Lists &amp; Settings'!$E$15:$E$32,MATCH($C65,'Lists &amp; Settings'!$B$15:$B$32,0)),""))</f>
        <v/>
      </c>
      <c r="J65" s="27" t="str">
        <f aca="false">IF($A65="","",MONTH($A65))</f>
        <v/>
      </c>
      <c r="K65" s="27" t="str">
        <f aca="false">IF($A65="","",YEAR($A65))</f>
        <v/>
      </c>
    </row>
    <row r="66" customFormat="false" ht="15" hidden="false" customHeight="false" outlineLevel="0" collapsed="false">
      <c r="A66" s="28"/>
      <c r="B66" s="29"/>
      <c r="C66" s="29"/>
      <c r="D66" s="29"/>
      <c r="E66" s="30"/>
      <c r="F66" s="29"/>
      <c r="G66" s="27" t="str">
        <f aca="false">IF($C66="","",IFERROR(INDEX('Lists &amp; Settings'!$C$15:$C$32,MATCH($C66,'Lists &amp; Settings'!$B$15:$B$32,0)),""))</f>
        <v/>
      </c>
      <c r="H66" s="27" t="str">
        <f aca="false">IF($C66="","",IFERROR(INDEX('Lists &amp; Settings'!$D$15:$D$32,MATCH($C66,'Lists &amp; Settings'!$B$15:$B$32,0)),""))</f>
        <v/>
      </c>
      <c r="I66" s="27" t="str">
        <f aca="false">IF($C66="","",IFERROR(INDEX('Lists &amp; Settings'!$E$15:$E$32,MATCH($C66,'Lists &amp; Settings'!$B$15:$B$32,0)),""))</f>
        <v/>
      </c>
      <c r="J66" s="27" t="str">
        <f aca="false">IF($A66="","",MONTH($A66))</f>
        <v/>
      </c>
      <c r="K66" s="27" t="str">
        <f aca="false">IF($A66="","",YEAR($A66))</f>
        <v/>
      </c>
    </row>
    <row r="67" customFormat="false" ht="15" hidden="false" customHeight="false" outlineLevel="0" collapsed="false">
      <c r="A67" s="28"/>
      <c r="B67" s="29"/>
      <c r="C67" s="29"/>
      <c r="D67" s="29"/>
      <c r="E67" s="30"/>
      <c r="F67" s="29"/>
      <c r="G67" s="27" t="str">
        <f aca="false">IF($C67="","",IFERROR(INDEX('Lists &amp; Settings'!$C$15:$C$32,MATCH($C67,'Lists &amp; Settings'!$B$15:$B$32,0)),""))</f>
        <v/>
      </c>
      <c r="H67" s="27" t="str">
        <f aca="false">IF($C67="","",IFERROR(INDEX('Lists &amp; Settings'!$D$15:$D$32,MATCH($C67,'Lists &amp; Settings'!$B$15:$B$32,0)),""))</f>
        <v/>
      </c>
      <c r="I67" s="27" t="str">
        <f aca="false">IF($C67="","",IFERROR(INDEX('Lists &amp; Settings'!$E$15:$E$32,MATCH($C67,'Lists &amp; Settings'!$B$15:$B$32,0)),""))</f>
        <v/>
      </c>
      <c r="J67" s="27" t="str">
        <f aca="false">IF($A67="","",MONTH($A67))</f>
        <v/>
      </c>
      <c r="K67" s="27" t="str">
        <f aca="false">IF($A67="","",YEAR($A67))</f>
        <v/>
      </c>
    </row>
    <row r="68" customFormat="false" ht="15" hidden="false" customHeight="false" outlineLevel="0" collapsed="false">
      <c r="A68" s="28"/>
      <c r="B68" s="29"/>
      <c r="C68" s="29"/>
      <c r="D68" s="29"/>
      <c r="E68" s="30"/>
      <c r="F68" s="29"/>
      <c r="G68" s="27" t="str">
        <f aca="false">IF($C68="","",IFERROR(INDEX('Lists &amp; Settings'!$C$15:$C$32,MATCH($C68,'Lists &amp; Settings'!$B$15:$B$32,0)),""))</f>
        <v/>
      </c>
      <c r="H68" s="27" t="str">
        <f aca="false">IF($C68="","",IFERROR(INDEX('Lists &amp; Settings'!$D$15:$D$32,MATCH($C68,'Lists &amp; Settings'!$B$15:$B$32,0)),""))</f>
        <v/>
      </c>
      <c r="I68" s="27" t="str">
        <f aca="false">IF($C68="","",IFERROR(INDEX('Lists &amp; Settings'!$E$15:$E$32,MATCH($C68,'Lists &amp; Settings'!$B$15:$B$32,0)),""))</f>
        <v/>
      </c>
      <c r="J68" s="27" t="str">
        <f aca="false">IF($A68="","",MONTH($A68))</f>
        <v/>
      </c>
      <c r="K68" s="27" t="str">
        <f aca="false">IF($A68="","",YEAR($A68))</f>
        <v/>
      </c>
    </row>
    <row r="69" customFormat="false" ht="15" hidden="false" customHeight="false" outlineLevel="0" collapsed="false">
      <c r="A69" s="28"/>
      <c r="B69" s="29"/>
      <c r="C69" s="29"/>
      <c r="D69" s="29"/>
      <c r="E69" s="30"/>
      <c r="F69" s="29"/>
      <c r="G69" s="27" t="str">
        <f aca="false">IF($C69="","",IFERROR(INDEX('Lists &amp; Settings'!$C$15:$C$32,MATCH($C69,'Lists &amp; Settings'!$B$15:$B$32,0)),""))</f>
        <v/>
      </c>
      <c r="H69" s="27" t="str">
        <f aca="false">IF($C69="","",IFERROR(INDEX('Lists &amp; Settings'!$D$15:$D$32,MATCH($C69,'Lists &amp; Settings'!$B$15:$B$32,0)),""))</f>
        <v/>
      </c>
      <c r="I69" s="27" t="str">
        <f aca="false">IF($C69="","",IFERROR(INDEX('Lists &amp; Settings'!$E$15:$E$32,MATCH($C69,'Lists &amp; Settings'!$B$15:$B$32,0)),""))</f>
        <v/>
      </c>
      <c r="J69" s="27" t="str">
        <f aca="false">IF($A69="","",MONTH($A69))</f>
        <v/>
      </c>
      <c r="K69" s="27" t="str">
        <f aca="false">IF($A69="","",YEAR($A69))</f>
        <v/>
      </c>
    </row>
    <row r="70" customFormat="false" ht="15" hidden="false" customHeight="false" outlineLevel="0" collapsed="false">
      <c r="A70" s="28"/>
      <c r="B70" s="29"/>
      <c r="C70" s="29"/>
      <c r="D70" s="29"/>
      <c r="E70" s="30"/>
      <c r="F70" s="29"/>
      <c r="G70" s="27" t="str">
        <f aca="false">IF($C70="","",IFERROR(INDEX('Lists &amp; Settings'!$C$15:$C$32,MATCH($C70,'Lists &amp; Settings'!$B$15:$B$32,0)),""))</f>
        <v/>
      </c>
      <c r="H70" s="27" t="str">
        <f aca="false">IF($C70="","",IFERROR(INDEX('Lists &amp; Settings'!$D$15:$D$32,MATCH($C70,'Lists &amp; Settings'!$B$15:$B$32,0)),""))</f>
        <v/>
      </c>
      <c r="I70" s="27" t="str">
        <f aca="false">IF($C70="","",IFERROR(INDEX('Lists &amp; Settings'!$E$15:$E$32,MATCH($C70,'Lists &amp; Settings'!$B$15:$B$32,0)),""))</f>
        <v/>
      </c>
      <c r="J70" s="27" t="str">
        <f aca="false">IF($A70="","",MONTH($A70))</f>
        <v/>
      </c>
      <c r="K70" s="27" t="str">
        <f aca="false">IF($A70="","",YEAR($A70))</f>
        <v/>
      </c>
    </row>
    <row r="71" customFormat="false" ht="15" hidden="false" customHeight="false" outlineLevel="0" collapsed="false">
      <c r="A71" s="28"/>
      <c r="B71" s="29"/>
      <c r="C71" s="29"/>
      <c r="D71" s="29"/>
      <c r="E71" s="30"/>
      <c r="F71" s="29"/>
      <c r="G71" s="27" t="str">
        <f aca="false">IF($C71="","",IFERROR(INDEX('Lists &amp; Settings'!$C$15:$C$32,MATCH($C71,'Lists &amp; Settings'!$B$15:$B$32,0)),""))</f>
        <v/>
      </c>
      <c r="H71" s="27" t="str">
        <f aca="false">IF($C71="","",IFERROR(INDEX('Lists &amp; Settings'!$D$15:$D$32,MATCH($C71,'Lists &amp; Settings'!$B$15:$B$32,0)),""))</f>
        <v/>
      </c>
      <c r="I71" s="27" t="str">
        <f aca="false">IF($C71="","",IFERROR(INDEX('Lists &amp; Settings'!$E$15:$E$32,MATCH($C71,'Lists &amp; Settings'!$B$15:$B$32,0)),""))</f>
        <v/>
      </c>
      <c r="J71" s="27" t="str">
        <f aca="false">IF($A71="","",MONTH($A71))</f>
        <v/>
      </c>
      <c r="K71" s="27" t="str">
        <f aca="false">IF($A71="","",YEAR($A71))</f>
        <v/>
      </c>
    </row>
    <row r="72" customFormat="false" ht="15" hidden="false" customHeight="false" outlineLevel="0" collapsed="false">
      <c r="A72" s="28"/>
      <c r="B72" s="29"/>
      <c r="C72" s="29"/>
      <c r="D72" s="29"/>
      <c r="E72" s="30"/>
      <c r="F72" s="29"/>
      <c r="G72" s="27" t="str">
        <f aca="false">IF($C72="","",IFERROR(INDEX('Lists &amp; Settings'!$C$15:$C$32,MATCH($C72,'Lists &amp; Settings'!$B$15:$B$32,0)),""))</f>
        <v/>
      </c>
      <c r="H72" s="27" t="str">
        <f aca="false">IF($C72="","",IFERROR(INDEX('Lists &amp; Settings'!$D$15:$D$32,MATCH($C72,'Lists &amp; Settings'!$B$15:$B$32,0)),""))</f>
        <v/>
      </c>
      <c r="I72" s="27" t="str">
        <f aca="false">IF($C72="","",IFERROR(INDEX('Lists &amp; Settings'!$E$15:$E$32,MATCH($C72,'Lists &amp; Settings'!$B$15:$B$32,0)),""))</f>
        <v/>
      </c>
      <c r="J72" s="27" t="str">
        <f aca="false">IF($A72="","",MONTH($A72))</f>
        <v/>
      </c>
      <c r="K72" s="27" t="str">
        <f aca="false">IF($A72="","",YEAR($A72))</f>
        <v/>
      </c>
    </row>
    <row r="73" customFormat="false" ht="15" hidden="false" customHeight="false" outlineLevel="0" collapsed="false">
      <c r="A73" s="28"/>
      <c r="B73" s="29"/>
      <c r="C73" s="29"/>
      <c r="D73" s="29"/>
      <c r="E73" s="30"/>
      <c r="F73" s="29"/>
      <c r="G73" s="27" t="str">
        <f aca="false">IF($C73="","",IFERROR(INDEX('Lists &amp; Settings'!$C$15:$C$32,MATCH($C73,'Lists &amp; Settings'!$B$15:$B$32,0)),""))</f>
        <v/>
      </c>
      <c r="H73" s="27" t="str">
        <f aca="false">IF($C73="","",IFERROR(INDEX('Lists &amp; Settings'!$D$15:$D$32,MATCH($C73,'Lists &amp; Settings'!$B$15:$B$32,0)),""))</f>
        <v/>
      </c>
      <c r="I73" s="27" t="str">
        <f aca="false">IF($C73="","",IFERROR(INDEX('Lists &amp; Settings'!$E$15:$E$32,MATCH($C73,'Lists &amp; Settings'!$B$15:$B$32,0)),""))</f>
        <v/>
      </c>
      <c r="J73" s="27" t="str">
        <f aca="false">IF($A73="","",MONTH($A73))</f>
        <v/>
      </c>
      <c r="K73" s="27" t="str">
        <f aca="false">IF($A73="","",YEAR($A73))</f>
        <v/>
      </c>
    </row>
    <row r="74" customFormat="false" ht="15" hidden="false" customHeight="false" outlineLevel="0" collapsed="false">
      <c r="A74" s="28"/>
      <c r="B74" s="29"/>
      <c r="C74" s="29"/>
      <c r="D74" s="29"/>
      <c r="E74" s="30"/>
      <c r="F74" s="29"/>
      <c r="G74" s="27" t="str">
        <f aca="false">IF($C74="","",IFERROR(INDEX('Lists &amp; Settings'!$C$15:$C$32,MATCH($C74,'Lists &amp; Settings'!$B$15:$B$32,0)),""))</f>
        <v/>
      </c>
      <c r="H74" s="27" t="str">
        <f aca="false">IF($C74="","",IFERROR(INDEX('Lists &amp; Settings'!$D$15:$D$32,MATCH($C74,'Lists &amp; Settings'!$B$15:$B$32,0)),""))</f>
        <v/>
      </c>
      <c r="I74" s="27" t="str">
        <f aca="false">IF($C74="","",IFERROR(INDEX('Lists &amp; Settings'!$E$15:$E$32,MATCH($C74,'Lists &amp; Settings'!$B$15:$B$32,0)),""))</f>
        <v/>
      </c>
      <c r="J74" s="27" t="str">
        <f aca="false">IF($A74="","",MONTH($A74))</f>
        <v/>
      </c>
      <c r="K74" s="27" t="str">
        <f aca="false">IF($A74="","",YEAR($A74))</f>
        <v/>
      </c>
    </row>
    <row r="75" customFormat="false" ht="15" hidden="false" customHeight="false" outlineLevel="0" collapsed="false">
      <c r="A75" s="28"/>
      <c r="B75" s="29"/>
      <c r="C75" s="29"/>
      <c r="D75" s="29"/>
      <c r="E75" s="30"/>
      <c r="F75" s="29"/>
      <c r="G75" s="27" t="str">
        <f aca="false">IF($C75="","",IFERROR(INDEX('Lists &amp; Settings'!$C$15:$C$32,MATCH($C75,'Lists &amp; Settings'!$B$15:$B$32,0)),""))</f>
        <v/>
      </c>
      <c r="H75" s="27" t="str">
        <f aca="false">IF($C75="","",IFERROR(INDEX('Lists &amp; Settings'!$D$15:$D$32,MATCH($C75,'Lists &amp; Settings'!$B$15:$B$32,0)),""))</f>
        <v/>
      </c>
      <c r="I75" s="27" t="str">
        <f aca="false">IF($C75="","",IFERROR(INDEX('Lists &amp; Settings'!$E$15:$E$32,MATCH($C75,'Lists &amp; Settings'!$B$15:$B$32,0)),""))</f>
        <v/>
      </c>
      <c r="J75" s="27" t="str">
        <f aca="false">IF($A75="","",MONTH($A75))</f>
        <v/>
      </c>
      <c r="K75" s="27" t="str">
        <f aca="false">IF($A75="","",YEAR($A75))</f>
        <v/>
      </c>
    </row>
    <row r="76" customFormat="false" ht="15" hidden="false" customHeight="false" outlineLevel="0" collapsed="false">
      <c r="A76" s="28"/>
      <c r="B76" s="29"/>
      <c r="C76" s="29"/>
      <c r="D76" s="29"/>
      <c r="E76" s="30"/>
      <c r="F76" s="29"/>
      <c r="G76" s="27" t="str">
        <f aca="false">IF($C76="","",IFERROR(INDEX('Lists &amp; Settings'!$C$15:$C$32,MATCH($C76,'Lists &amp; Settings'!$B$15:$B$32,0)),""))</f>
        <v/>
      </c>
      <c r="H76" s="27" t="str">
        <f aca="false">IF($C76="","",IFERROR(INDEX('Lists &amp; Settings'!$D$15:$D$32,MATCH($C76,'Lists &amp; Settings'!$B$15:$B$32,0)),""))</f>
        <v/>
      </c>
      <c r="I76" s="27" t="str">
        <f aca="false">IF($C76="","",IFERROR(INDEX('Lists &amp; Settings'!$E$15:$E$32,MATCH($C76,'Lists &amp; Settings'!$B$15:$B$32,0)),""))</f>
        <v/>
      </c>
      <c r="J76" s="27" t="str">
        <f aca="false">IF($A76="","",MONTH($A76))</f>
        <v/>
      </c>
      <c r="K76" s="27" t="str">
        <f aca="false">IF($A76="","",YEAR($A76))</f>
        <v/>
      </c>
    </row>
    <row r="77" customFormat="false" ht="15" hidden="false" customHeight="false" outlineLevel="0" collapsed="false">
      <c r="A77" s="28"/>
      <c r="B77" s="29"/>
      <c r="C77" s="29"/>
      <c r="D77" s="29"/>
      <c r="E77" s="30"/>
      <c r="F77" s="29"/>
      <c r="G77" s="27" t="str">
        <f aca="false">IF($C77="","",IFERROR(INDEX('Lists &amp; Settings'!$C$15:$C$32,MATCH($C77,'Lists &amp; Settings'!$B$15:$B$32,0)),""))</f>
        <v/>
      </c>
      <c r="H77" s="27" t="str">
        <f aca="false">IF($C77="","",IFERROR(INDEX('Lists &amp; Settings'!$D$15:$D$32,MATCH($C77,'Lists &amp; Settings'!$B$15:$B$32,0)),""))</f>
        <v/>
      </c>
      <c r="I77" s="27" t="str">
        <f aca="false">IF($C77="","",IFERROR(INDEX('Lists &amp; Settings'!$E$15:$E$32,MATCH($C77,'Lists &amp; Settings'!$B$15:$B$32,0)),""))</f>
        <v/>
      </c>
      <c r="J77" s="27" t="str">
        <f aca="false">IF($A77="","",MONTH($A77))</f>
        <v/>
      </c>
      <c r="K77" s="27" t="str">
        <f aca="false">IF($A77="","",YEAR($A77))</f>
        <v/>
      </c>
    </row>
    <row r="78" customFormat="false" ht="15" hidden="false" customHeight="false" outlineLevel="0" collapsed="false">
      <c r="A78" s="28"/>
      <c r="B78" s="29"/>
      <c r="C78" s="29"/>
      <c r="D78" s="29"/>
      <c r="E78" s="30"/>
      <c r="F78" s="29"/>
      <c r="G78" s="27" t="str">
        <f aca="false">IF($C78="","",IFERROR(INDEX('Lists &amp; Settings'!$C$15:$C$32,MATCH($C78,'Lists &amp; Settings'!$B$15:$B$32,0)),""))</f>
        <v/>
      </c>
      <c r="H78" s="27" t="str">
        <f aca="false">IF($C78="","",IFERROR(INDEX('Lists &amp; Settings'!$D$15:$D$32,MATCH($C78,'Lists &amp; Settings'!$B$15:$B$32,0)),""))</f>
        <v/>
      </c>
      <c r="I78" s="27" t="str">
        <f aca="false">IF($C78="","",IFERROR(INDEX('Lists &amp; Settings'!$E$15:$E$32,MATCH($C78,'Lists &amp; Settings'!$B$15:$B$32,0)),""))</f>
        <v/>
      </c>
      <c r="J78" s="27" t="str">
        <f aca="false">IF($A78="","",MONTH($A78))</f>
        <v/>
      </c>
      <c r="K78" s="27" t="str">
        <f aca="false">IF($A78="","",YEAR($A78))</f>
        <v/>
      </c>
    </row>
    <row r="79" customFormat="false" ht="15" hidden="false" customHeight="false" outlineLevel="0" collapsed="false">
      <c r="A79" s="28"/>
      <c r="B79" s="29"/>
      <c r="C79" s="29"/>
      <c r="D79" s="29"/>
      <c r="E79" s="30"/>
      <c r="F79" s="29"/>
      <c r="G79" s="27" t="str">
        <f aca="false">IF($C79="","",IFERROR(INDEX('Lists &amp; Settings'!$C$15:$C$32,MATCH($C79,'Lists &amp; Settings'!$B$15:$B$32,0)),""))</f>
        <v/>
      </c>
      <c r="H79" s="27" t="str">
        <f aca="false">IF($C79="","",IFERROR(INDEX('Lists &amp; Settings'!$D$15:$D$32,MATCH($C79,'Lists &amp; Settings'!$B$15:$B$32,0)),""))</f>
        <v/>
      </c>
      <c r="I79" s="27" t="str">
        <f aca="false">IF($C79="","",IFERROR(INDEX('Lists &amp; Settings'!$E$15:$E$32,MATCH($C79,'Lists &amp; Settings'!$B$15:$B$32,0)),""))</f>
        <v/>
      </c>
      <c r="J79" s="27" t="str">
        <f aca="false">IF($A79="","",MONTH($A79))</f>
        <v/>
      </c>
      <c r="K79" s="27" t="str">
        <f aca="false">IF($A79="","",YEAR($A79))</f>
        <v/>
      </c>
    </row>
    <row r="80" customFormat="false" ht="15" hidden="false" customHeight="false" outlineLevel="0" collapsed="false">
      <c r="A80" s="28"/>
      <c r="B80" s="29"/>
      <c r="C80" s="29"/>
      <c r="D80" s="29"/>
      <c r="E80" s="30"/>
      <c r="F80" s="29"/>
      <c r="G80" s="27" t="str">
        <f aca="false">IF($C80="","",IFERROR(INDEX('Lists &amp; Settings'!$C$15:$C$32,MATCH($C80,'Lists &amp; Settings'!$B$15:$B$32,0)),""))</f>
        <v/>
      </c>
      <c r="H80" s="27" t="str">
        <f aca="false">IF($C80="","",IFERROR(INDEX('Lists &amp; Settings'!$D$15:$D$32,MATCH($C80,'Lists &amp; Settings'!$B$15:$B$32,0)),""))</f>
        <v/>
      </c>
      <c r="I80" s="27" t="str">
        <f aca="false">IF($C80="","",IFERROR(INDEX('Lists &amp; Settings'!$E$15:$E$32,MATCH($C80,'Lists &amp; Settings'!$B$15:$B$32,0)),""))</f>
        <v/>
      </c>
      <c r="J80" s="27" t="str">
        <f aca="false">IF($A80="","",MONTH($A80))</f>
        <v/>
      </c>
      <c r="K80" s="27" t="str">
        <f aca="false">IF($A80="","",YEAR($A80))</f>
        <v/>
      </c>
    </row>
    <row r="81" customFormat="false" ht="15" hidden="false" customHeight="false" outlineLevel="0" collapsed="false">
      <c r="A81" s="28"/>
      <c r="B81" s="29"/>
      <c r="C81" s="29"/>
      <c r="D81" s="29"/>
      <c r="E81" s="30"/>
      <c r="F81" s="29"/>
      <c r="G81" s="27" t="str">
        <f aca="false">IF($C81="","",IFERROR(INDEX('Lists &amp; Settings'!$C$15:$C$32,MATCH($C81,'Lists &amp; Settings'!$B$15:$B$32,0)),""))</f>
        <v/>
      </c>
      <c r="H81" s="27" t="str">
        <f aca="false">IF($C81="","",IFERROR(INDEX('Lists &amp; Settings'!$D$15:$D$32,MATCH($C81,'Lists &amp; Settings'!$B$15:$B$32,0)),""))</f>
        <v/>
      </c>
      <c r="I81" s="27" t="str">
        <f aca="false">IF($C81="","",IFERROR(INDEX('Lists &amp; Settings'!$E$15:$E$32,MATCH($C81,'Lists &amp; Settings'!$B$15:$B$32,0)),""))</f>
        <v/>
      </c>
      <c r="J81" s="27" t="str">
        <f aca="false">IF($A81="","",MONTH($A81))</f>
        <v/>
      </c>
      <c r="K81" s="27" t="str">
        <f aca="false">IF($A81="","",YEAR($A81))</f>
        <v/>
      </c>
    </row>
    <row r="82" customFormat="false" ht="15" hidden="false" customHeight="false" outlineLevel="0" collapsed="false">
      <c r="A82" s="28"/>
      <c r="B82" s="29"/>
      <c r="C82" s="29"/>
      <c r="D82" s="29"/>
      <c r="E82" s="30"/>
      <c r="F82" s="29"/>
      <c r="G82" s="27" t="str">
        <f aca="false">IF($C82="","",IFERROR(INDEX('Lists &amp; Settings'!$C$15:$C$32,MATCH($C82,'Lists &amp; Settings'!$B$15:$B$32,0)),""))</f>
        <v/>
      </c>
      <c r="H82" s="27" t="str">
        <f aca="false">IF($C82="","",IFERROR(INDEX('Lists &amp; Settings'!$D$15:$D$32,MATCH($C82,'Lists &amp; Settings'!$B$15:$B$32,0)),""))</f>
        <v/>
      </c>
      <c r="I82" s="27" t="str">
        <f aca="false">IF($C82="","",IFERROR(INDEX('Lists &amp; Settings'!$E$15:$E$32,MATCH($C82,'Lists &amp; Settings'!$B$15:$B$32,0)),""))</f>
        <v/>
      </c>
      <c r="J82" s="27" t="str">
        <f aca="false">IF($A82="","",MONTH($A82))</f>
        <v/>
      </c>
      <c r="K82" s="27" t="str">
        <f aca="false">IF($A82="","",YEAR($A82))</f>
        <v/>
      </c>
    </row>
    <row r="83" customFormat="false" ht="15" hidden="false" customHeight="false" outlineLevel="0" collapsed="false">
      <c r="A83" s="28"/>
      <c r="B83" s="29"/>
      <c r="C83" s="29"/>
      <c r="D83" s="29"/>
      <c r="E83" s="30"/>
      <c r="F83" s="29"/>
      <c r="G83" s="27" t="str">
        <f aca="false">IF($C83="","",IFERROR(INDEX('Lists &amp; Settings'!$C$15:$C$32,MATCH($C83,'Lists &amp; Settings'!$B$15:$B$32,0)),""))</f>
        <v/>
      </c>
      <c r="H83" s="27" t="str">
        <f aca="false">IF($C83="","",IFERROR(INDEX('Lists &amp; Settings'!$D$15:$D$32,MATCH($C83,'Lists &amp; Settings'!$B$15:$B$32,0)),""))</f>
        <v/>
      </c>
      <c r="I83" s="27" t="str">
        <f aca="false">IF($C83="","",IFERROR(INDEX('Lists &amp; Settings'!$E$15:$E$32,MATCH($C83,'Lists &amp; Settings'!$B$15:$B$32,0)),""))</f>
        <v/>
      </c>
      <c r="J83" s="27" t="str">
        <f aca="false">IF($A83="","",MONTH($A83))</f>
        <v/>
      </c>
      <c r="K83" s="27" t="str">
        <f aca="false">IF($A83="","",YEAR($A83))</f>
        <v/>
      </c>
    </row>
    <row r="84" customFormat="false" ht="15" hidden="false" customHeight="false" outlineLevel="0" collapsed="false">
      <c r="A84" s="28"/>
      <c r="B84" s="29"/>
      <c r="C84" s="29"/>
      <c r="D84" s="29"/>
      <c r="E84" s="30"/>
      <c r="F84" s="29"/>
      <c r="G84" s="27" t="str">
        <f aca="false">IF($C84="","",IFERROR(INDEX('Lists &amp; Settings'!$C$15:$C$32,MATCH($C84,'Lists &amp; Settings'!$B$15:$B$32,0)),""))</f>
        <v/>
      </c>
      <c r="H84" s="27" t="str">
        <f aca="false">IF($C84="","",IFERROR(INDEX('Lists &amp; Settings'!$D$15:$D$32,MATCH($C84,'Lists &amp; Settings'!$B$15:$B$32,0)),""))</f>
        <v/>
      </c>
      <c r="I84" s="27" t="str">
        <f aca="false">IF($C84="","",IFERROR(INDEX('Lists &amp; Settings'!$E$15:$E$32,MATCH($C84,'Lists &amp; Settings'!$B$15:$B$32,0)),""))</f>
        <v/>
      </c>
      <c r="J84" s="27" t="str">
        <f aca="false">IF($A84="","",MONTH($A84))</f>
        <v/>
      </c>
      <c r="K84" s="27" t="str">
        <f aca="false">IF($A84="","",YEAR($A84))</f>
        <v/>
      </c>
    </row>
    <row r="85" customFormat="false" ht="15" hidden="false" customHeight="false" outlineLevel="0" collapsed="false">
      <c r="A85" s="28"/>
      <c r="B85" s="29"/>
      <c r="C85" s="29"/>
      <c r="D85" s="29"/>
      <c r="E85" s="30"/>
      <c r="F85" s="29"/>
      <c r="G85" s="27" t="str">
        <f aca="false">IF($C85="","",IFERROR(INDEX('Lists &amp; Settings'!$C$15:$C$32,MATCH($C85,'Lists &amp; Settings'!$B$15:$B$32,0)),""))</f>
        <v/>
      </c>
      <c r="H85" s="27" t="str">
        <f aca="false">IF($C85="","",IFERROR(INDEX('Lists &amp; Settings'!$D$15:$D$32,MATCH($C85,'Lists &amp; Settings'!$B$15:$B$32,0)),""))</f>
        <v/>
      </c>
      <c r="I85" s="27" t="str">
        <f aca="false">IF($C85="","",IFERROR(INDEX('Lists &amp; Settings'!$E$15:$E$32,MATCH($C85,'Lists &amp; Settings'!$B$15:$B$32,0)),""))</f>
        <v/>
      </c>
      <c r="J85" s="27" t="str">
        <f aca="false">IF($A85="","",MONTH($A85))</f>
        <v/>
      </c>
      <c r="K85" s="27" t="str">
        <f aca="false">IF($A85="","",YEAR($A85))</f>
        <v/>
      </c>
    </row>
    <row r="86" customFormat="false" ht="15" hidden="false" customHeight="false" outlineLevel="0" collapsed="false">
      <c r="A86" s="28"/>
      <c r="B86" s="29"/>
      <c r="C86" s="29"/>
      <c r="D86" s="29"/>
      <c r="E86" s="30"/>
      <c r="F86" s="29"/>
      <c r="G86" s="27" t="str">
        <f aca="false">IF($C86="","",IFERROR(INDEX('Lists &amp; Settings'!$C$15:$C$32,MATCH($C86,'Lists &amp; Settings'!$B$15:$B$32,0)),""))</f>
        <v/>
      </c>
      <c r="H86" s="27" t="str">
        <f aca="false">IF($C86="","",IFERROR(INDEX('Lists &amp; Settings'!$D$15:$D$32,MATCH($C86,'Lists &amp; Settings'!$B$15:$B$32,0)),""))</f>
        <v/>
      </c>
      <c r="I86" s="27" t="str">
        <f aca="false">IF($C86="","",IFERROR(INDEX('Lists &amp; Settings'!$E$15:$E$32,MATCH($C86,'Lists &amp; Settings'!$B$15:$B$32,0)),""))</f>
        <v/>
      </c>
      <c r="J86" s="27" t="str">
        <f aca="false">IF($A86="","",MONTH($A86))</f>
        <v/>
      </c>
      <c r="K86" s="27" t="str">
        <f aca="false">IF($A86="","",YEAR($A86))</f>
        <v/>
      </c>
    </row>
    <row r="87" customFormat="false" ht="15" hidden="false" customHeight="false" outlineLevel="0" collapsed="false">
      <c r="A87" s="28"/>
      <c r="B87" s="29"/>
      <c r="C87" s="29"/>
      <c r="D87" s="29"/>
      <c r="E87" s="30"/>
      <c r="F87" s="29"/>
      <c r="G87" s="27" t="str">
        <f aca="false">IF($C87="","",IFERROR(INDEX('Lists &amp; Settings'!$C$15:$C$32,MATCH($C87,'Lists &amp; Settings'!$B$15:$B$32,0)),""))</f>
        <v/>
      </c>
      <c r="H87" s="27" t="str">
        <f aca="false">IF($C87="","",IFERROR(INDEX('Lists &amp; Settings'!$D$15:$D$32,MATCH($C87,'Lists &amp; Settings'!$B$15:$B$32,0)),""))</f>
        <v/>
      </c>
      <c r="I87" s="27" t="str">
        <f aca="false">IF($C87="","",IFERROR(INDEX('Lists &amp; Settings'!$E$15:$E$32,MATCH($C87,'Lists &amp; Settings'!$B$15:$B$32,0)),""))</f>
        <v/>
      </c>
      <c r="J87" s="27" t="str">
        <f aca="false">IF($A87="","",MONTH($A87))</f>
        <v/>
      </c>
      <c r="K87" s="27" t="str">
        <f aca="false">IF($A87="","",YEAR($A87))</f>
        <v/>
      </c>
    </row>
    <row r="88" customFormat="false" ht="15" hidden="false" customHeight="false" outlineLevel="0" collapsed="false">
      <c r="A88" s="28"/>
      <c r="B88" s="29"/>
      <c r="C88" s="29"/>
      <c r="D88" s="29"/>
      <c r="E88" s="30"/>
      <c r="F88" s="29"/>
      <c r="G88" s="27" t="str">
        <f aca="false">IF($C88="","",IFERROR(INDEX('Lists &amp; Settings'!$C$15:$C$32,MATCH($C88,'Lists &amp; Settings'!$B$15:$B$32,0)),""))</f>
        <v/>
      </c>
      <c r="H88" s="27" t="str">
        <f aca="false">IF($C88="","",IFERROR(INDEX('Lists &amp; Settings'!$D$15:$D$32,MATCH($C88,'Lists &amp; Settings'!$B$15:$B$32,0)),""))</f>
        <v/>
      </c>
      <c r="I88" s="27" t="str">
        <f aca="false">IF($C88="","",IFERROR(INDEX('Lists &amp; Settings'!$E$15:$E$32,MATCH($C88,'Lists &amp; Settings'!$B$15:$B$32,0)),""))</f>
        <v/>
      </c>
      <c r="J88" s="27" t="str">
        <f aca="false">IF($A88="","",MONTH($A88))</f>
        <v/>
      </c>
      <c r="K88" s="27" t="str">
        <f aca="false">IF($A88="","",YEAR($A88))</f>
        <v/>
      </c>
    </row>
    <row r="89" customFormat="false" ht="15" hidden="false" customHeight="false" outlineLevel="0" collapsed="false">
      <c r="A89" s="28"/>
      <c r="B89" s="29"/>
      <c r="C89" s="29"/>
      <c r="D89" s="29"/>
      <c r="E89" s="30"/>
      <c r="F89" s="29"/>
      <c r="G89" s="27" t="str">
        <f aca="false">IF($C89="","",IFERROR(INDEX('Lists &amp; Settings'!$C$15:$C$32,MATCH($C89,'Lists &amp; Settings'!$B$15:$B$32,0)),""))</f>
        <v/>
      </c>
      <c r="H89" s="27" t="str">
        <f aca="false">IF($C89="","",IFERROR(INDEX('Lists &amp; Settings'!$D$15:$D$32,MATCH($C89,'Lists &amp; Settings'!$B$15:$B$32,0)),""))</f>
        <v/>
      </c>
      <c r="I89" s="27" t="str">
        <f aca="false">IF($C89="","",IFERROR(INDEX('Lists &amp; Settings'!$E$15:$E$32,MATCH($C89,'Lists &amp; Settings'!$B$15:$B$32,0)),""))</f>
        <v/>
      </c>
      <c r="J89" s="27" t="str">
        <f aca="false">IF($A89="","",MONTH($A89))</f>
        <v/>
      </c>
      <c r="K89" s="27" t="str">
        <f aca="false">IF($A89="","",YEAR($A89))</f>
        <v/>
      </c>
    </row>
    <row r="90" customFormat="false" ht="15" hidden="false" customHeight="false" outlineLevel="0" collapsed="false">
      <c r="A90" s="28"/>
      <c r="B90" s="29"/>
      <c r="C90" s="29"/>
      <c r="D90" s="29"/>
      <c r="E90" s="30"/>
      <c r="F90" s="29"/>
      <c r="G90" s="27" t="str">
        <f aca="false">IF($C90="","",IFERROR(INDEX('Lists &amp; Settings'!$C$15:$C$32,MATCH($C90,'Lists &amp; Settings'!$B$15:$B$32,0)),""))</f>
        <v/>
      </c>
      <c r="H90" s="27" t="str">
        <f aca="false">IF($C90="","",IFERROR(INDEX('Lists &amp; Settings'!$D$15:$D$32,MATCH($C90,'Lists &amp; Settings'!$B$15:$B$32,0)),""))</f>
        <v/>
      </c>
      <c r="I90" s="27" t="str">
        <f aca="false">IF($C90="","",IFERROR(INDEX('Lists &amp; Settings'!$E$15:$E$32,MATCH($C90,'Lists &amp; Settings'!$B$15:$B$32,0)),""))</f>
        <v/>
      </c>
      <c r="J90" s="27" t="str">
        <f aca="false">IF($A90="","",MONTH($A90))</f>
        <v/>
      </c>
      <c r="K90" s="27" t="str">
        <f aca="false">IF($A90="","",YEAR($A90))</f>
        <v/>
      </c>
    </row>
    <row r="91" customFormat="false" ht="15" hidden="false" customHeight="false" outlineLevel="0" collapsed="false">
      <c r="A91" s="28"/>
      <c r="B91" s="29"/>
      <c r="C91" s="29"/>
      <c r="D91" s="29"/>
      <c r="E91" s="30"/>
      <c r="F91" s="29"/>
      <c r="G91" s="27" t="str">
        <f aca="false">IF($C91="","",IFERROR(INDEX('Lists &amp; Settings'!$C$15:$C$32,MATCH($C91,'Lists &amp; Settings'!$B$15:$B$32,0)),""))</f>
        <v/>
      </c>
      <c r="H91" s="27" t="str">
        <f aca="false">IF($C91="","",IFERROR(INDEX('Lists &amp; Settings'!$D$15:$D$32,MATCH($C91,'Lists &amp; Settings'!$B$15:$B$32,0)),""))</f>
        <v/>
      </c>
      <c r="I91" s="27" t="str">
        <f aca="false">IF($C91="","",IFERROR(INDEX('Lists &amp; Settings'!$E$15:$E$32,MATCH($C91,'Lists &amp; Settings'!$B$15:$B$32,0)),""))</f>
        <v/>
      </c>
      <c r="J91" s="27" t="str">
        <f aca="false">IF($A91="","",MONTH($A91))</f>
        <v/>
      </c>
      <c r="K91" s="27" t="str">
        <f aca="false">IF($A91="","",YEAR($A91))</f>
        <v/>
      </c>
    </row>
    <row r="92" customFormat="false" ht="15" hidden="false" customHeight="false" outlineLevel="0" collapsed="false">
      <c r="A92" s="28"/>
      <c r="B92" s="29"/>
      <c r="C92" s="29"/>
      <c r="D92" s="29"/>
      <c r="E92" s="30"/>
      <c r="F92" s="29"/>
      <c r="G92" s="27" t="str">
        <f aca="false">IF($C92="","",IFERROR(INDEX('Lists &amp; Settings'!$C$15:$C$32,MATCH($C92,'Lists &amp; Settings'!$B$15:$B$32,0)),""))</f>
        <v/>
      </c>
      <c r="H92" s="27" t="str">
        <f aca="false">IF($C92="","",IFERROR(INDEX('Lists &amp; Settings'!$D$15:$D$32,MATCH($C92,'Lists &amp; Settings'!$B$15:$B$32,0)),""))</f>
        <v/>
      </c>
      <c r="I92" s="27" t="str">
        <f aca="false">IF($C92="","",IFERROR(INDEX('Lists &amp; Settings'!$E$15:$E$32,MATCH($C92,'Lists &amp; Settings'!$B$15:$B$32,0)),""))</f>
        <v/>
      </c>
      <c r="J92" s="27" t="str">
        <f aca="false">IF($A92="","",MONTH($A92))</f>
        <v/>
      </c>
      <c r="K92" s="27" t="str">
        <f aca="false">IF($A92="","",YEAR($A92))</f>
        <v/>
      </c>
    </row>
    <row r="93" customFormat="false" ht="15" hidden="false" customHeight="false" outlineLevel="0" collapsed="false">
      <c r="A93" s="28"/>
      <c r="B93" s="29"/>
      <c r="C93" s="29"/>
      <c r="D93" s="29"/>
      <c r="E93" s="30"/>
      <c r="F93" s="29"/>
      <c r="G93" s="27" t="str">
        <f aca="false">IF($C93="","",IFERROR(INDEX('Lists &amp; Settings'!$C$15:$C$32,MATCH($C93,'Lists &amp; Settings'!$B$15:$B$32,0)),""))</f>
        <v/>
      </c>
      <c r="H93" s="27" t="str">
        <f aca="false">IF($C93="","",IFERROR(INDEX('Lists &amp; Settings'!$D$15:$D$32,MATCH($C93,'Lists &amp; Settings'!$B$15:$B$32,0)),""))</f>
        <v/>
      </c>
      <c r="I93" s="27" t="str">
        <f aca="false">IF($C93="","",IFERROR(INDEX('Lists &amp; Settings'!$E$15:$E$32,MATCH($C93,'Lists &amp; Settings'!$B$15:$B$32,0)),""))</f>
        <v/>
      </c>
      <c r="J93" s="27" t="str">
        <f aca="false">IF($A93="","",MONTH($A93))</f>
        <v/>
      </c>
      <c r="K93" s="27" t="str">
        <f aca="false">IF($A93="","",YEAR($A93))</f>
        <v/>
      </c>
    </row>
    <row r="94" customFormat="false" ht="15" hidden="false" customHeight="false" outlineLevel="0" collapsed="false">
      <c r="A94" s="28"/>
      <c r="B94" s="29"/>
      <c r="C94" s="29"/>
      <c r="D94" s="29"/>
      <c r="E94" s="30"/>
      <c r="F94" s="29"/>
      <c r="G94" s="27" t="str">
        <f aca="false">IF($C94="","",IFERROR(INDEX('Lists &amp; Settings'!$C$15:$C$32,MATCH($C94,'Lists &amp; Settings'!$B$15:$B$32,0)),""))</f>
        <v/>
      </c>
      <c r="H94" s="27" t="str">
        <f aca="false">IF($C94="","",IFERROR(INDEX('Lists &amp; Settings'!$D$15:$D$32,MATCH($C94,'Lists &amp; Settings'!$B$15:$B$32,0)),""))</f>
        <v/>
      </c>
      <c r="I94" s="27" t="str">
        <f aca="false">IF($C94="","",IFERROR(INDEX('Lists &amp; Settings'!$E$15:$E$32,MATCH($C94,'Lists &amp; Settings'!$B$15:$B$32,0)),""))</f>
        <v/>
      </c>
      <c r="J94" s="27" t="str">
        <f aca="false">IF($A94="","",MONTH($A94))</f>
        <v/>
      </c>
      <c r="K94" s="27" t="str">
        <f aca="false">IF($A94="","",YEAR($A94))</f>
        <v/>
      </c>
    </row>
    <row r="95" customFormat="false" ht="15" hidden="false" customHeight="false" outlineLevel="0" collapsed="false">
      <c r="A95" s="28"/>
      <c r="B95" s="29"/>
      <c r="C95" s="29"/>
      <c r="D95" s="29"/>
      <c r="E95" s="30"/>
      <c r="F95" s="29"/>
      <c r="G95" s="27" t="str">
        <f aca="false">IF($C95="","",IFERROR(INDEX('Lists &amp; Settings'!$C$15:$C$32,MATCH($C95,'Lists &amp; Settings'!$B$15:$B$32,0)),""))</f>
        <v/>
      </c>
      <c r="H95" s="27" t="str">
        <f aca="false">IF($C95="","",IFERROR(INDEX('Lists &amp; Settings'!$D$15:$D$32,MATCH($C95,'Lists &amp; Settings'!$B$15:$B$32,0)),""))</f>
        <v/>
      </c>
      <c r="I95" s="27" t="str">
        <f aca="false">IF($C95="","",IFERROR(INDEX('Lists &amp; Settings'!$E$15:$E$32,MATCH($C95,'Lists &amp; Settings'!$B$15:$B$32,0)),""))</f>
        <v/>
      </c>
      <c r="J95" s="27" t="str">
        <f aca="false">IF($A95="","",MONTH($A95))</f>
        <v/>
      </c>
      <c r="K95" s="27" t="str">
        <f aca="false">IF($A95="","",YEAR($A95))</f>
        <v/>
      </c>
    </row>
    <row r="96" customFormat="false" ht="15" hidden="false" customHeight="false" outlineLevel="0" collapsed="false">
      <c r="A96" s="28"/>
      <c r="B96" s="29"/>
      <c r="C96" s="29"/>
      <c r="D96" s="29"/>
      <c r="E96" s="30"/>
      <c r="F96" s="29"/>
      <c r="G96" s="27" t="str">
        <f aca="false">IF($C96="","",IFERROR(INDEX('Lists &amp; Settings'!$C$15:$C$32,MATCH($C96,'Lists &amp; Settings'!$B$15:$B$32,0)),""))</f>
        <v/>
      </c>
      <c r="H96" s="27" t="str">
        <f aca="false">IF($C96="","",IFERROR(INDEX('Lists &amp; Settings'!$D$15:$D$32,MATCH($C96,'Lists &amp; Settings'!$B$15:$B$32,0)),""))</f>
        <v/>
      </c>
      <c r="I96" s="27" t="str">
        <f aca="false">IF($C96="","",IFERROR(INDEX('Lists &amp; Settings'!$E$15:$E$32,MATCH($C96,'Lists &amp; Settings'!$B$15:$B$32,0)),""))</f>
        <v/>
      </c>
      <c r="J96" s="27" t="str">
        <f aca="false">IF($A96="","",MONTH($A96))</f>
        <v/>
      </c>
      <c r="K96" s="27" t="str">
        <f aca="false">IF($A96="","",YEAR($A96))</f>
        <v/>
      </c>
    </row>
    <row r="97" customFormat="false" ht="15" hidden="false" customHeight="false" outlineLevel="0" collapsed="false">
      <c r="A97" s="28"/>
      <c r="B97" s="29"/>
      <c r="C97" s="29"/>
      <c r="D97" s="29"/>
      <c r="E97" s="30"/>
      <c r="F97" s="29"/>
      <c r="G97" s="27" t="str">
        <f aca="false">IF($C97="","",IFERROR(INDEX('Lists &amp; Settings'!$C$15:$C$32,MATCH($C97,'Lists &amp; Settings'!$B$15:$B$32,0)),""))</f>
        <v/>
      </c>
      <c r="H97" s="27" t="str">
        <f aca="false">IF($C97="","",IFERROR(INDEX('Lists &amp; Settings'!$D$15:$D$32,MATCH($C97,'Lists &amp; Settings'!$B$15:$B$32,0)),""))</f>
        <v/>
      </c>
      <c r="I97" s="27" t="str">
        <f aca="false">IF($C97="","",IFERROR(INDEX('Lists &amp; Settings'!$E$15:$E$32,MATCH($C97,'Lists &amp; Settings'!$B$15:$B$32,0)),""))</f>
        <v/>
      </c>
      <c r="J97" s="27" t="str">
        <f aca="false">IF($A97="","",MONTH($A97))</f>
        <v/>
      </c>
      <c r="K97" s="27" t="str">
        <f aca="false">IF($A97="","",YEAR($A97))</f>
        <v/>
      </c>
    </row>
    <row r="98" customFormat="false" ht="15" hidden="false" customHeight="false" outlineLevel="0" collapsed="false">
      <c r="A98" s="28"/>
      <c r="B98" s="29"/>
      <c r="C98" s="29"/>
      <c r="D98" s="29"/>
      <c r="E98" s="30"/>
      <c r="F98" s="29"/>
      <c r="G98" s="27" t="str">
        <f aca="false">IF($C98="","",IFERROR(INDEX('Lists &amp; Settings'!$C$15:$C$32,MATCH($C98,'Lists &amp; Settings'!$B$15:$B$32,0)),""))</f>
        <v/>
      </c>
      <c r="H98" s="27" t="str">
        <f aca="false">IF($C98="","",IFERROR(INDEX('Lists &amp; Settings'!$D$15:$D$32,MATCH($C98,'Lists &amp; Settings'!$B$15:$B$32,0)),""))</f>
        <v/>
      </c>
      <c r="I98" s="27" t="str">
        <f aca="false">IF($C98="","",IFERROR(INDEX('Lists &amp; Settings'!$E$15:$E$32,MATCH($C98,'Lists &amp; Settings'!$B$15:$B$32,0)),""))</f>
        <v/>
      </c>
      <c r="J98" s="27" t="str">
        <f aca="false">IF($A98="","",MONTH($A98))</f>
        <v/>
      </c>
      <c r="K98" s="27" t="str">
        <f aca="false">IF($A98="","",YEAR($A98))</f>
        <v/>
      </c>
    </row>
    <row r="99" customFormat="false" ht="15" hidden="false" customHeight="false" outlineLevel="0" collapsed="false">
      <c r="A99" s="28"/>
      <c r="B99" s="29"/>
      <c r="C99" s="29"/>
      <c r="D99" s="29"/>
      <c r="E99" s="30"/>
      <c r="F99" s="29"/>
      <c r="G99" s="27" t="str">
        <f aca="false">IF($C99="","",IFERROR(INDEX('Lists &amp; Settings'!$C$15:$C$32,MATCH($C99,'Lists &amp; Settings'!$B$15:$B$32,0)),""))</f>
        <v/>
      </c>
      <c r="H99" s="27" t="str">
        <f aca="false">IF($C99="","",IFERROR(INDEX('Lists &amp; Settings'!$D$15:$D$32,MATCH($C99,'Lists &amp; Settings'!$B$15:$B$32,0)),""))</f>
        <v/>
      </c>
      <c r="I99" s="27" t="str">
        <f aca="false">IF($C99="","",IFERROR(INDEX('Lists &amp; Settings'!$E$15:$E$32,MATCH($C99,'Lists &amp; Settings'!$B$15:$B$32,0)),""))</f>
        <v/>
      </c>
      <c r="J99" s="27" t="str">
        <f aca="false">IF($A99="","",MONTH($A99))</f>
        <v/>
      </c>
      <c r="K99" s="27" t="str">
        <f aca="false">IF($A99="","",YEAR($A99))</f>
        <v/>
      </c>
    </row>
    <row r="100" customFormat="false" ht="15" hidden="false" customHeight="false" outlineLevel="0" collapsed="false">
      <c r="A100" s="28"/>
      <c r="B100" s="29"/>
      <c r="C100" s="29"/>
      <c r="D100" s="29"/>
      <c r="E100" s="30"/>
      <c r="F100" s="29"/>
      <c r="G100" s="27" t="str">
        <f aca="false">IF($C100="","",IFERROR(INDEX('Lists &amp; Settings'!$C$15:$C$32,MATCH($C100,'Lists &amp; Settings'!$B$15:$B$32,0)),""))</f>
        <v/>
      </c>
      <c r="H100" s="27" t="str">
        <f aca="false">IF($C100="","",IFERROR(INDEX('Lists &amp; Settings'!$D$15:$D$32,MATCH($C100,'Lists &amp; Settings'!$B$15:$B$32,0)),""))</f>
        <v/>
      </c>
      <c r="I100" s="27" t="str">
        <f aca="false">IF($C100="","",IFERROR(INDEX('Lists &amp; Settings'!$E$15:$E$32,MATCH($C100,'Lists &amp; Settings'!$B$15:$B$32,0)),""))</f>
        <v/>
      </c>
      <c r="J100" s="27" t="str">
        <f aca="false">IF($A100="","",MONTH($A100))</f>
        <v/>
      </c>
      <c r="K100" s="27" t="str">
        <f aca="false">IF($A100="","",YEAR($A100))</f>
        <v/>
      </c>
    </row>
    <row r="101" customFormat="false" ht="15" hidden="false" customHeight="false" outlineLevel="0" collapsed="false">
      <c r="A101" s="28"/>
      <c r="B101" s="29"/>
      <c r="C101" s="29"/>
      <c r="D101" s="29"/>
      <c r="E101" s="30"/>
      <c r="F101" s="29"/>
      <c r="G101" s="27" t="str">
        <f aca="false">IF($C101="","",IFERROR(INDEX('Lists &amp; Settings'!$C$15:$C$32,MATCH($C101,'Lists &amp; Settings'!$B$15:$B$32,0)),""))</f>
        <v/>
      </c>
      <c r="H101" s="27" t="str">
        <f aca="false">IF($C101="","",IFERROR(INDEX('Lists &amp; Settings'!$D$15:$D$32,MATCH($C101,'Lists &amp; Settings'!$B$15:$B$32,0)),""))</f>
        <v/>
      </c>
      <c r="I101" s="27" t="str">
        <f aca="false">IF($C101="","",IFERROR(INDEX('Lists &amp; Settings'!$E$15:$E$32,MATCH($C101,'Lists &amp; Settings'!$B$15:$B$32,0)),""))</f>
        <v/>
      </c>
      <c r="J101" s="27" t="str">
        <f aca="false">IF($A101="","",MONTH($A101))</f>
        <v/>
      </c>
      <c r="K101" s="27" t="str">
        <f aca="false">IF($A101="","",YEAR($A101))</f>
        <v/>
      </c>
    </row>
    <row r="102" customFormat="false" ht="15" hidden="false" customHeight="false" outlineLevel="0" collapsed="false">
      <c r="A102" s="28"/>
      <c r="B102" s="29"/>
      <c r="C102" s="29"/>
      <c r="D102" s="29"/>
      <c r="E102" s="30"/>
      <c r="F102" s="29"/>
      <c r="G102" s="27" t="str">
        <f aca="false">IF($C102="","",IFERROR(INDEX('Lists &amp; Settings'!$C$15:$C$32,MATCH($C102,'Lists &amp; Settings'!$B$15:$B$32,0)),""))</f>
        <v/>
      </c>
      <c r="H102" s="27" t="str">
        <f aca="false">IF($C102="","",IFERROR(INDEX('Lists &amp; Settings'!$D$15:$D$32,MATCH($C102,'Lists &amp; Settings'!$B$15:$B$32,0)),""))</f>
        <v/>
      </c>
      <c r="I102" s="27" t="str">
        <f aca="false">IF($C102="","",IFERROR(INDEX('Lists &amp; Settings'!$E$15:$E$32,MATCH($C102,'Lists &amp; Settings'!$B$15:$B$32,0)),""))</f>
        <v/>
      </c>
      <c r="J102" s="27" t="str">
        <f aca="false">IF($A102="","",MONTH($A102))</f>
        <v/>
      </c>
      <c r="K102" s="27" t="str">
        <f aca="false">IF($A102="","",YEAR($A102))</f>
        <v/>
      </c>
    </row>
    <row r="103" customFormat="false" ht="15" hidden="false" customHeight="false" outlineLevel="0" collapsed="false">
      <c r="A103" s="28"/>
      <c r="B103" s="29"/>
      <c r="C103" s="29"/>
      <c r="D103" s="29"/>
      <c r="E103" s="30"/>
      <c r="F103" s="29"/>
      <c r="G103" s="27" t="str">
        <f aca="false">IF($C103="","",IFERROR(INDEX('Lists &amp; Settings'!$C$15:$C$32,MATCH($C103,'Lists &amp; Settings'!$B$15:$B$32,0)),""))</f>
        <v/>
      </c>
      <c r="H103" s="27" t="str">
        <f aca="false">IF($C103="","",IFERROR(INDEX('Lists &amp; Settings'!$D$15:$D$32,MATCH($C103,'Lists &amp; Settings'!$B$15:$B$32,0)),""))</f>
        <v/>
      </c>
      <c r="I103" s="27" t="str">
        <f aca="false">IF($C103="","",IFERROR(INDEX('Lists &amp; Settings'!$E$15:$E$32,MATCH($C103,'Lists &amp; Settings'!$B$15:$B$32,0)),""))</f>
        <v/>
      </c>
      <c r="J103" s="27" t="str">
        <f aca="false">IF($A103="","",MONTH($A103))</f>
        <v/>
      </c>
      <c r="K103" s="27" t="str">
        <f aca="false">IF($A103="","",YEAR($A103))</f>
        <v/>
      </c>
    </row>
    <row r="104" customFormat="false" ht="15" hidden="false" customHeight="false" outlineLevel="0" collapsed="false">
      <c r="A104" s="28"/>
      <c r="B104" s="29"/>
      <c r="C104" s="29"/>
      <c r="D104" s="29"/>
      <c r="E104" s="30"/>
      <c r="F104" s="29"/>
      <c r="G104" s="27" t="str">
        <f aca="false">IF($C104="","",IFERROR(INDEX('Lists &amp; Settings'!$C$15:$C$32,MATCH($C104,'Lists &amp; Settings'!$B$15:$B$32,0)),""))</f>
        <v/>
      </c>
      <c r="H104" s="27" t="str">
        <f aca="false">IF($C104="","",IFERROR(INDEX('Lists &amp; Settings'!$D$15:$D$32,MATCH($C104,'Lists &amp; Settings'!$B$15:$B$32,0)),""))</f>
        <v/>
      </c>
      <c r="I104" s="27" t="str">
        <f aca="false">IF($C104="","",IFERROR(INDEX('Lists &amp; Settings'!$E$15:$E$32,MATCH($C104,'Lists &amp; Settings'!$B$15:$B$32,0)),""))</f>
        <v/>
      </c>
      <c r="J104" s="27" t="str">
        <f aca="false">IF($A104="","",MONTH($A104))</f>
        <v/>
      </c>
      <c r="K104" s="27" t="str">
        <f aca="false">IF($A104="","",YEAR($A104))</f>
        <v/>
      </c>
    </row>
    <row r="105" customFormat="false" ht="15" hidden="false" customHeight="false" outlineLevel="0" collapsed="false">
      <c r="A105" s="28"/>
      <c r="B105" s="29"/>
      <c r="C105" s="29"/>
      <c r="D105" s="29"/>
      <c r="E105" s="30"/>
      <c r="F105" s="29"/>
      <c r="G105" s="27" t="str">
        <f aca="false">IF($C105="","",IFERROR(INDEX('Lists &amp; Settings'!$C$15:$C$32,MATCH($C105,'Lists &amp; Settings'!$B$15:$B$32,0)),""))</f>
        <v/>
      </c>
      <c r="H105" s="27" t="str">
        <f aca="false">IF($C105="","",IFERROR(INDEX('Lists &amp; Settings'!$D$15:$D$32,MATCH($C105,'Lists &amp; Settings'!$B$15:$B$32,0)),""))</f>
        <v/>
      </c>
      <c r="I105" s="27" t="str">
        <f aca="false">IF($C105="","",IFERROR(INDEX('Lists &amp; Settings'!$E$15:$E$32,MATCH($C105,'Lists &amp; Settings'!$B$15:$B$32,0)),""))</f>
        <v/>
      </c>
      <c r="J105" s="27" t="str">
        <f aca="false">IF($A105="","",MONTH($A105))</f>
        <v/>
      </c>
      <c r="K105" s="27" t="str">
        <f aca="false">IF($A105="","",YEAR($A105))</f>
        <v/>
      </c>
    </row>
    <row r="106" customFormat="false" ht="15" hidden="false" customHeight="false" outlineLevel="0" collapsed="false">
      <c r="A106" s="28"/>
      <c r="B106" s="29"/>
      <c r="C106" s="29"/>
      <c r="D106" s="29"/>
      <c r="E106" s="30"/>
      <c r="F106" s="29"/>
      <c r="G106" s="27" t="str">
        <f aca="false">IF($C106="","",IFERROR(INDEX('Lists &amp; Settings'!$C$15:$C$32,MATCH($C106,'Lists &amp; Settings'!$B$15:$B$32,0)),""))</f>
        <v/>
      </c>
      <c r="H106" s="27" t="str">
        <f aca="false">IF($C106="","",IFERROR(INDEX('Lists &amp; Settings'!$D$15:$D$32,MATCH($C106,'Lists &amp; Settings'!$B$15:$B$32,0)),""))</f>
        <v/>
      </c>
      <c r="I106" s="27" t="str">
        <f aca="false">IF($C106="","",IFERROR(INDEX('Lists &amp; Settings'!$E$15:$E$32,MATCH($C106,'Lists &amp; Settings'!$B$15:$B$32,0)),""))</f>
        <v/>
      </c>
      <c r="J106" s="27" t="str">
        <f aca="false">IF($A106="","",MONTH($A106))</f>
        <v/>
      </c>
      <c r="K106" s="27" t="str">
        <f aca="false">IF($A106="","",YEAR($A106))</f>
        <v/>
      </c>
    </row>
    <row r="107" customFormat="false" ht="15" hidden="false" customHeight="false" outlineLevel="0" collapsed="false">
      <c r="A107" s="28"/>
      <c r="B107" s="29"/>
      <c r="C107" s="29"/>
      <c r="D107" s="29"/>
      <c r="E107" s="30"/>
      <c r="F107" s="29"/>
      <c r="G107" s="27" t="str">
        <f aca="false">IF($C107="","",IFERROR(INDEX('Lists &amp; Settings'!$C$15:$C$32,MATCH($C107,'Lists &amp; Settings'!$B$15:$B$32,0)),""))</f>
        <v/>
      </c>
      <c r="H107" s="27" t="str">
        <f aca="false">IF($C107="","",IFERROR(INDEX('Lists &amp; Settings'!$D$15:$D$32,MATCH($C107,'Lists &amp; Settings'!$B$15:$B$32,0)),""))</f>
        <v/>
      </c>
      <c r="I107" s="27" t="str">
        <f aca="false">IF($C107="","",IFERROR(INDEX('Lists &amp; Settings'!$E$15:$E$32,MATCH($C107,'Lists &amp; Settings'!$B$15:$B$32,0)),""))</f>
        <v/>
      </c>
      <c r="J107" s="27" t="str">
        <f aca="false">IF($A107="","",MONTH($A107))</f>
        <v/>
      </c>
      <c r="K107" s="27" t="str">
        <f aca="false">IF($A107="","",YEAR($A107))</f>
        <v/>
      </c>
    </row>
    <row r="108" customFormat="false" ht="15" hidden="false" customHeight="false" outlineLevel="0" collapsed="false">
      <c r="A108" s="28"/>
      <c r="B108" s="29"/>
      <c r="C108" s="29"/>
      <c r="D108" s="29"/>
      <c r="E108" s="30"/>
      <c r="F108" s="29"/>
      <c r="G108" s="27" t="str">
        <f aca="false">IF($C108="","",IFERROR(INDEX('Lists &amp; Settings'!$C$15:$C$32,MATCH($C108,'Lists &amp; Settings'!$B$15:$B$32,0)),""))</f>
        <v/>
      </c>
      <c r="H108" s="27" t="str">
        <f aca="false">IF($C108="","",IFERROR(INDEX('Lists &amp; Settings'!$D$15:$D$32,MATCH($C108,'Lists &amp; Settings'!$B$15:$B$32,0)),""))</f>
        <v/>
      </c>
      <c r="I108" s="27" t="str">
        <f aca="false">IF($C108="","",IFERROR(INDEX('Lists &amp; Settings'!$E$15:$E$32,MATCH($C108,'Lists &amp; Settings'!$B$15:$B$32,0)),""))</f>
        <v/>
      </c>
      <c r="J108" s="27" t="str">
        <f aca="false">IF($A108="","",MONTH($A108))</f>
        <v/>
      </c>
      <c r="K108" s="27" t="str">
        <f aca="false">IF($A108="","",YEAR($A108))</f>
        <v/>
      </c>
    </row>
    <row r="109" customFormat="false" ht="15" hidden="false" customHeight="false" outlineLevel="0" collapsed="false">
      <c r="A109" s="28"/>
      <c r="B109" s="29"/>
      <c r="C109" s="29"/>
      <c r="D109" s="29"/>
      <c r="E109" s="30"/>
      <c r="F109" s="29"/>
      <c r="G109" s="27" t="str">
        <f aca="false">IF($C109="","",IFERROR(INDEX('Lists &amp; Settings'!$C$15:$C$32,MATCH($C109,'Lists &amp; Settings'!$B$15:$B$32,0)),""))</f>
        <v/>
      </c>
      <c r="H109" s="27" t="str">
        <f aca="false">IF($C109="","",IFERROR(INDEX('Lists &amp; Settings'!$D$15:$D$32,MATCH($C109,'Lists &amp; Settings'!$B$15:$B$32,0)),""))</f>
        <v/>
      </c>
      <c r="I109" s="27" t="str">
        <f aca="false">IF($C109="","",IFERROR(INDEX('Lists &amp; Settings'!$E$15:$E$32,MATCH($C109,'Lists &amp; Settings'!$B$15:$B$32,0)),""))</f>
        <v/>
      </c>
      <c r="J109" s="27" t="str">
        <f aca="false">IF($A109="","",MONTH($A109))</f>
        <v/>
      </c>
      <c r="K109" s="27" t="str">
        <f aca="false">IF($A109="","",YEAR($A109))</f>
        <v/>
      </c>
    </row>
    <row r="110" customFormat="false" ht="15" hidden="false" customHeight="false" outlineLevel="0" collapsed="false">
      <c r="A110" s="28"/>
      <c r="B110" s="29"/>
      <c r="C110" s="29"/>
      <c r="D110" s="29"/>
      <c r="E110" s="30"/>
      <c r="F110" s="29"/>
      <c r="G110" s="27" t="str">
        <f aca="false">IF($C110="","",IFERROR(INDEX('Lists &amp; Settings'!$C$15:$C$32,MATCH($C110,'Lists &amp; Settings'!$B$15:$B$32,0)),""))</f>
        <v/>
      </c>
      <c r="H110" s="27" t="str">
        <f aca="false">IF($C110="","",IFERROR(INDEX('Lists &amp; Settings'!$D$15:$D$32,MATCH($C110,'Lists &amp; Settings'!$B$15:$B$32,0)),""))</f>
        <v/>
      </c>
      <c r="I110" s="27" t="str">
        <f aca="false">IF($C110="","",IFERROR(INDEX('Lists &amp; Settings'!$E$15:$E$32,MATCH($C110,'Lists &amp; Settings'!$B$15:$B$32,0)),""))</f>
        <v/>
      </c>
      <c r="J110" s="27" t="str">
        <f aca="false">IF($A110="","",MONTH($A110))</f>
        <v/>
      </c>
      <c r="K110" s="27" t="str">
        <f aca="false">IF($A110="","",YEAR($A110))</f>
        <v/>
      </c>
    </row>
    <row r="111" customFormat="false" ht="15" hidden="false" customHeight="false" outlineLevel="0" collapsed="false">
      <c r="A111" s="28"/>
      <c r="B111" s="29"/>
      <c r="C111" s="29"/>
      <c r="D111" s="29"/>
      <c r="E111" s="30"/>
      <c r="F111" s="29"/>
      <c r="G111" s="27" t="str">
        <f aca="false">IF($C111="","",IFERROR(INDEX('Lists &amp; Settings'!$C$15:$C$32,MATCH($C111,'Lists &amp; Settings'!$B$15:$B$32,0)),""))</f>
        <v/>
      </c>
      <c r="H111" s="27" t="str">
        <f aca="false">IF($C111="","",IFERROR(INDEX('Lists &amp; Settings'!$D$15:$D$32,MATCH($C111,'Lists &amp; Settings'!$B$15:$B$32,0)),""))</f>
        <v/>
      </c>
      <c r="I111" s="27" t="str">
        <f aca="false">IF($C111="","",IFERROR(INDEX('Lists &amp; Settings'!$E$15:$E$32,MATCH($C111,'Lists &amp; Settings'!$B$15:$B$32,0)),""))</f>
        <v/>
      </c>
      <c r="J111" s="27" t="str">
        <f aca="false">IF($A111="","",MONTH($A111))</f>
        <v/>
      </c>
      <c r="K111" s="27" t="str">
        <f aca="false">IF($A111="","",YEAR($A111))</f>
        <v/>
      </c>
    </row>
    <row r="112" customFormat="false" ht="15" hidden="false" customHeight="false" outlineLevel="0" collapsed="false">
      <c r="A112" s="28"/>
      <c r="B112" s="29"/>
      <c r="C112" s="29"/>
      <c r="D112" s="29"/>
      <c r="E112" s="30"/>
      <c r="F112" s="29"/>
      <c r="G112" s="27" t="str">
        <f aca="false">IF($C112="","",IFERROR(INDEX('Lists &amp; Settings'!$C$15:$C$32,MATCH($C112,'Lists &amp; Settings'!$B$15:$B$32,0)),""))</f>
        <v/>
      </c>
      <c r="H112" s="27" t="str">
        <f aca="false">IF($C112="","",IFERROR(INDEX('Lists &amp; Settings'!$D$15:$D$32,MATCH($C112,'Lists &amp; Settings'!$B$15:$B$32,0)),""))</f>
        <v/>
      </c>
      <c r="I112" s="27" t="str">
        <f aca="false">IF($C112="","",IFERROR(INDEX('Lists &amp; Settings'!$E$15:$E$32,MATCH($C112,'Lists &amp; Settings'!$B$15:$B$32,0)),""))</f>
        <v/>
      </c>
      <c r="J112" s="27" t="str">
        <f aca="false">IF($A112="","",MONTH($A112))</f>
        <v/>
      </c>
      <c r="K112" s="27" t="str">
        <f aca="false">IF($A112="","",YEAR($A112))</f>
        <v/>
      </c>
    </row>
    <row r="113" customFormat="false" ht="15" hidden="false" customHeight="false" outlineLevel="0" collapsed="false">
      <c r="A113" s="28"/>
      <c r="B113" s="29"/>
      <c r="C113" s="29"/>
      <c r="D113" s="29"/>
      <c r="E113" s="30"/>
      <c r="F113" s="29"/>
      <c r="G113" s="27" t="str">
        <f aca="false">IF($C113="","",IFERROR(INDEX('Lists &amp; Settings'!$C$15:$C$32,MATCH($C113,'Lists &amp; Settings'!$B$15:$B$32,0)),""))</f>
        <v/>
      </c>
      <c r="H113" s="27" t="str">
        <f aca="false">IF($C113="","",IFERROR(INDEX('Lists &amp; Settings'!$D$15:$D$32,MATCH($C113,'Lists &amp; Settings'!$B$15:$B$32,0)),""))</f>
        <v/>
      </c>
      <c r="I113" s="27" t="str">
        <f aca="false">IF($C113="","",IFERROR(INDEX('Lists &amp; Settings'!$E$15:$E$32,MATCH($C113,'Lists &amp; Settings'!$B$15:$B$32,0)),""))</f>
        <v/>
      </c>
      <c r="J113" s="27" t="str">
        <f aca="false">IF($A113="","",MONTH($A113))</f>
        <v/>
      </c>
      <c r="K113" s="27" t="str">
        <f aca="false">IF($A113="","",YEAR($A113))</f>
        <v/>
      </c>
    </row>
    <row r="114" customFormat="false" ht="15" hidden="false" customHeight="false" outlineLevel="0" collapsed="false">
      <c r="A114" s="28"/>
      <c r="B114" s="29"/>
      <c r="C114" s="29"/>
      <c r="D114" s="29"/>
      <c r="E114" s="30"/>
      <c r="F114" s="29"/>
      <c r="G114" s="27" t="str">
        <f aca="false">IF($C114="","",IFERROR(INDEX('Lists &amp; Settings'!$C$15:$C$32,MATCH($C114,'Lists &amp; Settings'!$B$15:$B$32,0)),""))</f>
        <v/>
      </c>
      <c r="H114" s="27" t="str">
        <f aca="false">IF($C114="","",IFERROR(INDEX('Lists &amp; Settings'!$D$15:$D$32,MATCH($C114,'Lists &amp; Settings'!$B$15:$B$32,0)),""))</f>
        <v/>
      </c>
      <c r="I114" s="27" t="str">
        <f aca="false">IF($C114="","",IFERROR(INDEX('Lists &amp; Settings'!$E$15:$E$32,MATCH($C114,'Lists &amp; Settings'!$B$15:$B$32,0)),""))</f>
        <v/>
      </c>
      <c r="J114" s="27" t="str">
        <f aca="false">IF($A114="","",MONTH($A114))</f>
        <v/>
      </c>
      <c r="K114" s="27" t="str">
        <f aca="false">IF($A114="","",YEAR($A114))</f>
        <v/>
      </c>
    </row>
    <row r="115" customFormat="false" ht="15" hidden="false" customHeight="false" outlineLevel="0" collapsed="false">
      <c r="A115" s="28"/>
      <c r="B115" s="29"/>
      <c r="C115" s="29"/>
      <c r="D115" s="29"/>
      <c r="E115" s="30"/>
      <c r="F115" s="29"/>
      <c r="G115" s="27" t="str">
        <f aca="false">IF($C115="","",IFERROR(INDEX('Lists &amp; Settings'!$C$15:$C$32,MATCH($C115,'Lists &amp; Settings'!$B$15:$B$32,0)),""))</f>
        <v/>
      </c>
      <c r="H115" s="27" t="str">
        <f aca="false">IF($C115="","",IFERROR(INDEX('Lists &amp; Settings'!$D$15:$D$32,MATCH($C115,'Lists &amp; Settings'!$B$15:$B$32,0)),""))</f>
        <v/>
      </c>
      <c r="I115" s="27" t="str">
        <f aca="false">IF($C115="","",IFERROR(INDEX('Lists &amp; Settings'!$E$15:$E$32,MATCH($C115,'Lists &amp; Settings'!$B$15:$B$32,0)),""))</f>
        <v/>
      </c>
      <c r="J115" s="27" t="str">
        <f aca="false">IF($A115="","",MONTH($A115))</f>
        <v/>
      </c>
      <c r="K115" s="27" t="str">
        <f aca="false">IF($A115="","",YEAR($A115))</f>
        <v/>
      </c>
    </row>
    <row r="116" customFormat="false" ht="15" hidden="false" customHeight="false" outlineLevel="0" collapsed="false">
      <c r="A116" s="28"/>
      <c r="B116" s="29"/>
      <c r="C116" s="29"/>
      <c r="D116" s="29"/>
      <c r="E116" s="30"/>
      <c r="F116" s="29"/>
      <c r="G116" s="27" t="str">
        <f aca="false">IF($C116="","",IFERROR(INDEX('Lists &amp; Settings'!$C$15:$C$32,MATCH($C116,'Lists &amp; Settings'!$B$15:$B$32,0)),""))</f>
        <v/>
      </c>
      <c r="H116" s="27" t="str">
        <f aca="false">IF($C116="","",IFERROR(INDEX('Lists &amp; Settings'!$D$15:$D$32,MATCH($C116,'Lists &amp; Settings'!$B$15:$B$32,0)),""))</f>
        <v/>
      </c>
      <c r="I116" s="27" t="str">
        <f aca="false">IF($C116="","",IFERROR(INDEX('Lists &amp; Settings'!$E$15:$E$32,MATCH($C116,'Lists &amp; Settings'!$B$15:$B$32,0)),""))</f>
        <v/>
      </c>
      <c r="J116" s="27" t="str">
        <f aca="false">IF($A116="","",MONTH($A116))</f>
        <v/>
      </c>
      <c r="K116" s="27" t="str">
        <f aca="false">IF($A116="","",YEAR($A116))</f>
        <v/>
      </c>
    </row>
    <row r="117" customFormat="false" ht="15" hidden="false" customHeight="false" outlineLevel="0" collapsed="false">
      <c r="A117" s="28"/>
      <c r="B117" s="29"/>
      <c r="C117" s="29"/>
      <c r="D117" s="29"/>
      <c r="E117" s="30"/>
      <c r="F117" s="29"/>
      <c r="G117" s="27" t="str">
        <f aca="false">IF($C117="","",IFERROR(INDEX('Lists &amp; Settings'!$C$15:$C$32,MATCH($C117,'Lists &amp; Settings'!$B$15:$B$32,0)),""))</f>
        <v/>
      </c>
      <c r="H117" s="27" t="str">
        <f aca="false">IF($C117="","",IFERROR(INDEX('Lists &amp; Settings'!$D$15:$D$32,MATCH($C117,'Lists &amp; Settings'!$B$15:$B$32,0)),""))</f>
        <v/>
      </c>
      <c r="I117" s="27" t="str">
        <f aca="false">IF($C117="","",IFERROR(INDEX('Lists &amp; Settings'!$E$15:$E$32,MATCH($C117,'Lists &amp; Settings'!$B$15:$B$32,0)),""))</f>
        <v/>
      </c>
      <c r="J117" s="27" t="str">
        <f aca="false">IF($A117="","",MONTH($A117))</f>
        <v/>
      </c>
      <c r="K117" s="27" t="str">
        <f aca="false">IF($A117="","",YEAR($A117))</f>
        <v/>
      </c>
    </row>
    <row r="118" customFormat="false" ht="15" hidden="false" customHeight="false" outlineLevel="0" collapsed="false">
      <c r="A118" s="28"/>
      <c r="B118" s="29"/>
      <c r="C118" s="29"/>
      <c r="D118" s="29"/>
      <c r="E118" s="30"/>
      <c r="F118" s="29"/>
      <c r="G118" s="27" t="str">
        <f aca="false">IF($C118="","",IFERROR(INDEX('Lists &amp; Settings'!$C$15:$C$32,MATCH($C118,'Lists &amp; Settings'!$B$15:$B$32,0)),""))</f>
        <v/>
      </c>
      <c r="H118" s="27" t="str">
        <f aca="false">IF($C118="","",IFERROR(INDEX('Lists &amp; Settings'!$D$15:$D$32,MATCH($C118,'Lists &amp; Settings'!$B$15:$B$32,0)),""))</f>
        <v/>
      </c>
      <c r="I118" s="27" t="str">
        <f aca="false">IF($C118="","",IFERROR(INDEX('Lists &amp; Settings'!$E$15:$E$32,MATCH($C118,'Lists &amp; Settings'!$B$15:$B$32,0)),""))</f>
        <v/>
      </c>
      <c r="J118" s="27" t="str">
        <f aca="false">IF($A118="","",MONTH($A118))</f>
        <v/>
      </c>
      <c r="K118" s="27" t="str">
        <f aca="false">IF($A118="","",YEAR($A118))</f>
        <v/>
      </c>
    </row>
    <row r="119" customFormat="false" ht="15" hidden="false" customHeight="false" outlineLevel="0" collapsed="false">
      <c r="A119" s="28"/>
      <c r="B119" s="29"/>
      <c r="C119" s="29"/>
      <c r="D119" s="29"/>
      <c r="E119" s="30"/>
      <c r="F119" s="29"/>
      <c r="G119" s="27" t="str">
        <f aca="false">IF($C119="","",IFERROR(INDEX('Lists &amp; Settings'!$C$15:$C$32,MATCH($C119,'Lists &amp; Settings'!$B$15:$B$32,0)),""))</f>
        <v/>
      </c>
      <c r="H119" s="27" t="str">
        <f aca="false">IF($C119="","",IFERROR(INDEX('Lists &amp; Settings'!$D$15:$D$32,MATCH($C119,'Lists &amp; Settings'!$B$15:$B$32,0)),""))</f>
        <v/>
      </c>
      <c r="I119" s="27" t="str">
        <f aca="false">IF($C119="","",IFERROR(INDEX('Lists &amp; Settings'!$E$15:$E$32,MATCH($C119,'Lists &amp; Settings'!$B$15:$B$32,0)),""))</f>
        <v/>
      </c>
      <c r="J119" s="27" t="str">
        <f aca="false">IF($A119="","",MONTH($A119))</f>
        <v/>
      </c>
      <c r="K119" s="27" t="str">
        <f aca="false">IF($A119="","",YEAR($A119))</f>
        <v/>
      </c>
    </row>
    <row r="120" customFormat="false" ht="15" hidden="false" customHeight="false" outlineLevel="0" collapsed="false">
      <c r="A120" s="28"/>
      <c r="B120" s="29"/>
      <c r="C120" s="29"/>
      <c r="D120" s="29"/>
      <c r="E120" s="30"/>
      <c r="F120" s="29"/>
      <c r="G120" s="27" t="str">
        <f aca="false">IF($C120="","",IFERROR(INDEX('Lists &amp; Settings'!$C$15:$C$32,MATCH($C120,'Lists &amp; Settings'!$B$15:$B$32,0)),""))</f>
        <v/>
      </c>
      <c r="H120" s="27" t="str">
        <f aca="false">IF($C120="","",IFERROR(INDEX('Lists &amp; Settings'!$D$15:$D$32,MATCH($C120,'Lists &amp; Settings'!$B$15:$B$32,0)),""))</f>
        <v/>
      </c>
      <c r="I120" s="27" t="str">
        <f aca="false">IF($C120="","",IFERROR(INDEX('Lists &amp; Settings'!$E$15:$E$32,MATCH($C120,'Lists &amp; Settings'!$B$15:$B$32,0)),""))</f>
        <v/>
      </c>
      <c r="J120" s="27" t="str">
        <f aca="false">IF($A120="","",MONTH($A120))</f>
        <v/>
      </c>
      <c r="K120" s="27" t="str">
        <f aca="false">IF($A120="","",YEAR($A120))</f>
        <v/>
      </c>
    </row>
    <row r="121" customFormat="false" ht="15" hidden="false" customHeight="false" outlineLevel="0" collapsed="false">
      <c r="A121" s="28"/>
      <c r="B121" s="29"/>
      <c r="C121" s="29"/>
      <c r="D121" s="29"/>
      <c r="E121" s="30"/>
      <c r="F121" s="29"/>
      <c r="G121" s="27" t="str">
        <f aca="false">IF($C121="","",IFERROR(INDEX('Lists &amp; Settings'!$C$15:$C$32,MATCH($C121,'Lists &amp; Settings'!$B$15:$B$32,0)),""))</f>
        <v/>
      </c>
      <c r="H121" s="27" t="str">
        <f aca="false">IF($C121="","",IFERROR(INDEX('Lists &amp; Settings'!$D$15:$D$32,MATCH($C121,'Lists &amp; Settings'!$B$15:$B$32,0)),""))</f>
        <v/>
      </c>
      <c r="I121" s="27" t="str">
        <f aca="false">IF($C121="","",IFERROR(INDEX('Lists &amp; Settings'!$E$15:$E$32,MATCH($C121,'Lists &amp; Settings'!$B$15:$B$32,0)),""))</f>
        <v/>
      </c>
      <c r="J121" s="27" t="str">
        <f aca="false">IF($A121="","",MONTH($A121))</f>
        <v/>
      </c>
      <c r="K121" s="27" t="str">
        <f aca="false">IF($A121="","",YEAR($A121))</f>
        <v/>
      </c>
    </row>
    <row r="122" customFormat="false" ht="15" hidden="false" customHeight="false" outlineLevel="0" collapsed="false">
      <c r="A122" s="28"/>
      <c r="B122" s="29"/>
      <c r="C122" s="29"/>
      <c r="D122" s="29"/>
      <c r="E122" s="30"/>
      <c r="F122" s="29"/>
      <c r="G122" s="27" t="str">
        <f aca="false">IF($C122="","",IFERROR(INDEX('Lists &amp; Settings'!$C$15:$C$32,MATCH($C122,'Lists &amp; Settings'!$B$15:$B$32,0)),""))</f>
        <v/>
      </c>
      <c r="H122" s="27" t="str">
        <f aca="false">IF($C122="","",IFERROR(INDEX('Lists &amp; Settings'!$D$15:$D$32,MATCH($C122,'Lists &amp; Settings'!$B$15:$B$32,0)),""))</f>
        <v/>
      </c>
      <c r="I122" s="27" t="str">
        <f aca="false">IF($C122="","",IFERROR(INDEX('Lists &amp; Settings'!$E$15:$E$32,MATCH($C122,'Lists &amp; Settings'!$B$15:$B$32,0)),""))</f>
        <v/>
      </c>
      <c r="J122" s="27" t="str">
        <f aca="false">IF($A122="","",MONTH($A122))</f>
        <v/>
      </c>
      <c r="K122" s="27" t="str">
        <f aca="false">IF($A122="","",YEAR($A122))</f>
        <v/>
      </c>
    </row>
    <row r="123" customFormat="false" ht="15" hidden="false" customHeight="false" outlineLevel="0" collapsed="false">
      <c r="A123" s="28"/>
      <c r="B123" s="29"/>
      <c r="C123" s="29"/>
      <c r="D123" s="29"/>
      <c r="E123" s="30"/>
      <c r="F123" s="29"/>
      <c r="G123" s="27" t="str">
        <f aca="false">IF($C123="","",IFERROR(INDEX('Lists &amp; Settings'!$C$15:$C$32,MATCH($C123,'Lists &amp; Settings'!$B$15:$B$32,0)),""))</f>
        <v/>
      </c>
      <c r="H123" s="27" t="str">
        <f aca="false">IF($C123="","",IFERROR(INDEX('Lists &amp; Settings'!$D$15:$D$32,MATCH($C123,'Lists &amp; Settings'!$B$15:$B$32,0)),""))</f>
        <v/>
      </c>
      <c r="I123" s="27" t="str">
        <f aca="false">IF($C123="","",IFERROR(INDEX('Lists &amp; Settings'!$E$15:$E$32,MATCH($C123,'Lists &amp; Settings'!$B$15:$B$32,0)),""))</f>
        <v/>
      </c>
      <c r="J123" s="27" t="str">
        <f aca="false">IF($A123="","",MONTH($A123))</f>
        <v/>
      </c>
      <c r="K123" s="27" t="str">
        <f aca="false">IF($A123="","",YEAR($A123))</f>
        <v/>
      </c>
    </row>
    <row r="124" customFormat="false" ht="15" hidden="false" customHeight="false" outlineLevel="0" collapsed="false">
      <c r="A124" s="28"/>
      <c r="B124" s="29"/>
      <c r="C124" s="29"/>
      <c r="D124" s="29"/>
      <c r="E124" s="30"/>
      <c r="F124" s="29"/>
      <c r="G124" s="27" t="str">
        <f aca="false">IF($C124="","",IFERROR(INDEX('Lists &amp; Settings'!$C$15:$C$32,MATCH($C124,'Lists &amp; Settings'!$B$15:$B$32,0)),""))</f>
        <v/>
      </c>
      <c r="H124" s="27" t="str">
        <f aca="false">IF($C124="","",IFERROR(INDEX('Lists &amp; Settings'!$D$15:$D$32,MATCH($C124,'Lists &amp; Settings'!$B$15:$B$32,0)),""))</f>
        <v/>
      </c>
      <c r="I124" s="27" t="str">
        <f aca="false">IF($C124="","",IFERROR(INDEX('Lists &amp; Settings'!$E$15:$E$32,MATCH($C124,'Lists &amp; Settings'!$B$15:$B$32,0)),""))</f>
        <v/>
      </c>
      <c r="J124" s="27" t="str">
        <f aca="false">IF($A124="","",MONTH($A124))</f>
        <v/>
      </c>
      <c r="K124" s="27" t="str">
        <f aca="false">IF($A124="","",YEAR($A124))</f>
        <v/>
      </c>
    </row>
    <row r="125" customFormat="false" ht="15" hidden="false" customHeight="false" outlineLevel="0" collapsed="false">
      <c r="A125" s="28"/>
      <c r="B125" s="29"/>
      <c r="C125" s="29"/>
      <c r="D125" s="29"/>
      <c r="E125" s="30"/>
      <c r="F125" s="29"/>
      <c r="G125" s="27" t="str">
        <f aca="false">IF($C125="","",IFERROR(INDEX('Lists &amp; Settings'!$C$15:$C$32,MATCH($C125,'Lists &amp; Settings'!$B$15:$B$32,0)),""))</f>
        <v/>
      </c>
      <c r="H125" s="27" t="str">
        <f aca="false">IF($C125="","",IFERROR(INDEX('Lists &amp; Settings'!$D$15:$D$32,MATCH($C125,'Lists &amp; Settings'!$B$15:$B$32,0)),""))</f>
        <v/>
      </c>
      <c r="I125" s="27" t="str">
        <f aca="false">IF($C125="","",IFERROR(INDEX('Lists &amp; Settings'!$E$15:$E$32,MATCH($C125,'Lists &amp; Settings'!$B$15:$B$32,0)),""))</f>
        <v/>
      </c>
      <c r="J125" s="27" t="str">
        <f aca="false">IF($A125="","",MONTH($A125))</f>
        <v/>
      </c>
      <c r="K125" s="27" t="str">
        <f aca="false">IF($A125="","",YEAR($A125))</f>
        <v/>
      </c>
    </row>
    <row r="126" customFormat="false" ht="15" hidden="false" customHeight="false" outlineLevel="0" collapsed="false">
      <c r="A126" s="28"/>
      <c r="B126" s="29"/>
      <c r="C126" s="29"/>
      <c r="D126" s="29"/>
      <c r="E126" s="30"/>
      <c r="F126" s="29"/>
      <c r="G126" s="27" t="str">
        <f aca="false">IF($C126="","",IFERROR(INDEX('Lists &amp; Settings'!$C$15:$C$32,MATCH($C126,'Lists &amp; Settings'!$B$15:$B$32,0)),""))</f>
        <v/>
      </c>
      <c r="H126" s="27" t="str">
        <f aca="false">IF($C126="","",IFERROR(INDEX('Lists &amp; Settings'!$D$15:$D$32,MATCH($C126,'Lists &amp; Settings'!$B$15:$B$32,0)),""))</f>
        <v/>
      </c>
      <c r="I126" s="27" t="str">
        <f aca="false">IF($C126="","",IFERROR(INDEX('Lists &amp; Settings'!$E$15:$E$32,MATCH($C126,'Lists &amp; Settings'!$B$15:$B$32,0)),""))</f>
        <v/>
      </c>
      <c r="J126" s="27" t="str">
        <f aca="false">IF($A126="","",MONTH($A126))</f>
        <v/>
      </c>
      <c r="K126" s="27" t="str">
        <f aca="false">IF($A126="","",YEAR($A126))</f>
        <v/>
      </c>
    </row>
    <row r="127" customFormat="false" ht="15" hidden="false" customHeight="false" outlineLevel="0" collapsed="false">
      <c r="A127" s="28"/>
      <c r="B127" s="29"/>
      <c r="C127" s="29"/>
      <c r="D127" s="29"/>
      <c r="E127" s="30"/>
      <c r="F127" s="29"/>
      <c r="G127" s="27" t="str">
        <f aca="false">IF($C127="","",IFERROR(INDEX('Lists &amp; Settings'!$C$15:$C$32,MATCH($C127,'Lists &amp; Settings'!$B$15:$B$32,0)),""))</f>
        <v/>
      </c>
      <c r="H127" s="27" t="str">
        <f aca="false">IF($C127="","",IFERROR(INDEX('Lists &amp; Settings'!$D$15:$D$32,MATCH($C127,'Lists &amp; Settings'!$B$15:$B$32,0)),""))</f>
        <v/>
      </c>
      <c r="I127" s="27" t="str">
        <f aca="false">IF($C127="","",IFERROR(INDEX('Lists &amp; Settings'!$E$15:$E$32,MATCH($C127,'Lists &amp; Settings'!$B$15:$B$32,0)),""))</f>
        <v/>
      </c>
      <c r="J127" s="27" t="str">
        <f aca="false">IF($A127="","",MONTH($A127))</f>
        <v/>
      </c>
      <c r="K127" s="27" t="str">
        <f aca="false">IF($A127="","",YEAR($A127))</f>
        <v/>
      </c>
    </row>
    <row r="128" customFormat="false" ht="15" hidden="false" customHeight="false" outlineLevel="0" collapsed="false">
      <c r="A128" s="28"/>
      <c r="B128" s="29"/>
      <c r="C128" s="29"/>
      <c r="D128" s="29"/>
      <c r="E128" s="30"/>
      <c r="F128" s="29"/>
      <c r="G128" s="27" t="str">
        <f aca="false">IF($C128="","",IFERROR(INDEX('Lists &amp; Settings'!$C$15:$C$32,MATCH($C128,'Lists &amp; Settings'!$B$15:$B$32,0)),""))</f>
        <v/>
      </c>
      <c r="H128" s="27" t="str">
        <f aca="false">IF($C128="","",IFERROR(INDEX('Lists &amp; Settings'!$D$15:$D$32,MATCH($C128,'Lists &amp; Settings'!$B$15:$B$32,0)),""))</f>
        <v/>
      </c>
      <c r="I128" s="27" t="str">
        <f aca="false">IF($C128="","",IFERROR(INDEX('Lists &amp; Settings'!$E$15:$E$32,MATCH($C128,'Lists &amp; Settings'!$B$15:$B$32,0)),""))</f>
        <v/>
      </c>
      <c r="J128" s="27" t="str">
        <f aca="false">IF($A128="","",MONTH($A128))</f>
        <v/>
      </c>
      <c r="K128" s="27" t="str">
        <f aca="false">IF($A128="","",YEAR($A128))</f>
        <v/>
      </c>
    </row>
    <row r="129" customFormat="false" ht="15" hidden="false" customHeight="false" outlineLevel="0" collapsed="false">
      <c r="A129" s="28"/>
      <c r="B129" s="29"/>
      <c r="C129" s="29"/>
      <c r="D129" s="29"/>
      <c r="E129" s="30"/>
      <c r="F129" s="29"/>
      <c r="G129" s="27" t="str">
        <f aca="false">IF($C129="","",IFERROR(INDEX('Lists &amp; Settings'!$C$15:$C$32,MATCH($C129,'Lists &amp; Settings'!$B$15:$B$32,0)),""))</f>
        <v/>
      </c>
      <c r="H129" s="27" t="str">
        <f aca="false">IF($C129="","",IFERROR(INDEX('Lists &amp; Settings'!$D$15:$D$32,MATCH($C129,'Lists &amp; Settings'!$B$15:$B$32,0)),""))</f>
        <v/>
      </c>
      <c r="I129" s="27" t="str">
        <f aca="false">IF($C129="","",IFERROR(INDEX('Lists &amp; Settings'!$E$15:$E$32,MATCH($C129,'Lists &amp; Settings'!$B$15:$B$32,0)),""))</f>
        <v/>
      </c>
      <c r="J129" s="27" t="str">
        <f aca="false">IF($A129="","",MONTH($A129))</f>
        <v/>
      </c>
      <c r="K129" s="27" t="str">
        <f aca="false">IF($A129="","",YEAR($A129))</f>
        <v/>
      </c>
    </row>
    <row r="130" customFormat="false" ht="15" hidden="false" customHeight="false" outlineLevel="0" collapsed="false">
      <c r="A130" s="28"/>
      <c r="B130" s="29"/>
      <c r="C130" s="29"/>
      <c r="D130" s="29"/>
      <c r="E130" s="30"/>
      <c r="F130" s="29"/>
      <c r="G130" s="27" t="str">
        <f aca="false">IF($C130="","",IFERROR(INDEX('Lists &amp; Settings'!$C$15:$C$32,MATCH($C130,'Lists &amp; Settings'!$B$15:$B$32,0)),""))</f>
        <v/>
      </c>
      <c r="H130" s="27" t="str">
        <f aca="false">IF($C130="","",IFERROR(INDEX('Lists &amp; Settings'!$D$15:$D$32,MATCH($C130,'Lists &amp; Settings'!$B$15:$B$32,0)),""))</f>
        <v/>
      </c>
      <c r="I130" s="27" t="str">
        <f aca="false">IF($C130="","",IFERROR(INDEX('Lists &amp; Settings'!$E$15:$E$32,MATCH($C130,'Lists &amp; Settings'!$B$15:$B$32,0)),""))</f>
        <v/>
      </c>
      <c r="J130" s="27" t="str">
        <f aca="false">IF($A130="","",MONTH($A130))</f>
        <v/>
      </c>
      <c r="K130" s="27" t="str">
        <f aca="false">IF($A130="","",YEAR($A130))</f>
        <v/>
      </c>
    </row>
    <row r="131" customFormat="false" ht="15" hidden="false" customHeight="false" outlineLevel="0" collapsed="false">
      <c r="A131" s="28"/>
      <c r="B131" s="29"/>
      <c r="C131" s="29"/>
      <c r="D131" s="29"/>
      <c r="E131" s="30"/>
      <c r="F131" s="29"/>
      <c r="G131" s="27" t="str">
        <f aca="false">IF($C131="","",IFERROR(INDEX('Lists &amp; Settings'!$C$15:$C$32,MATCH($C131,'Lists &amp; Settings'!$B$15:$B$32,0)),""))</f>
        <v/>
      </c>
      <c r="H131" s="27" t="str">
        <f aca="false">IF($C131="","",IFERROR(INDEX('Lists &amp; Settings'!$D$15:$D$32,MATCH($C131,'Lists &amp; Settings'!$B$15:$B$32,0)),""))</f>
        <v/>
      </c>
      <c r="I131" s="27" t="str">
        <f aca="false">IF($C131="","",IFERROR(INDEX('Lists &amp; Settings'!$E$15:$E$32,MATCH($C131,'Lists &amp; Settings'!$B$15:$B$32,0)),""))</f>
        <v/>
      </c>
      <c r="J131" s="27" t="str">
        <f aca="false">IF($A131="","",MONTH($A131))</f>
        <v/>
      </c>
      <c r="K131" s="27" t="str">
        <f aca="false">IF($A131="","",YEAR($A131))</f>
        <v/>
      </c>
    </row>
    <row r="132" customFormat="false" ht="15" hidden="false" customHeight="false" outlineLevel="0" collapsed="false">
      <c r="A132" s="28"/>
      <c r="B132" s="29"/>
      <c r="C132" s="29"/>
      <c r="D132" s="29"/>
      <c r="E132" s="30"/>
      <c r="F132" s="29"/>
      <c r="G132" s="27" t="str">
        <f aca="false">IF($C132="","",IFERROR(INDEX('Lists &amp; Settings'!$C$15:$C$32,MATCH($C132,'Lists &amp; Settings'!$B$15:$B$32,0)),""))</f>
        <v/>
      </c>
      <c r="H132" s="27" t="str">
        <f aca="false">IF($C132="","",IFERROR(INDEX('Lists &amp; Settings'!$D$15:$D$32,MATCH($C132,'Lists &amp; Settings'!$B$15:$B$32,0)),""))</f>
        <v/>
      </c>
      <c r="I132" s="27" t="str">
        <f aca="false">IF($C132="","",IFERROR(INDEX('Lists &amp; Settings'!$E$15:$E$32,MATCH($C132,'Lists &amp; Settings'!$B$15:$B$32,0)),""))</f>
        <v/>
      </c>
      <c r="J132" s="27" t="str">
        <f aca="false">IF($A132="","",MONTH($A132))</f>
        <v/>
      </c>
      <c r="K132" s="27" t="str">
        <f aca="false">IF($A132="","",YEAR($A132))</f>
        <v/>
      </c>
    </row>
    <row r="133" customFormat="false" ht="15" hidden="false" customHeight="false" outlineLevel="0" collapsed="false">
      <c r="A133" s="28"/>
      <c r="B133" s="29"/>
      <c r="C133" s="29"/>
      <c r="D133" s="29"/>
      <c r="E133" s="30"/>
      <c r="F133" s="29"/>
      <c r="G133" s="27" t="str">
        <f aca="false">IF($C133="","",IFERROR(INDEX('Lists &amp; Settings'!$C$15:$C$32,MATCH($C133,'Lists &amp; Settings'!$B$15:$B$32,0)),""))</f>
        <v/>
      </c>
      <c r="H133" s="27" t="str">
        <f aca="false">IF($C133="","",IFERROR(INDEX('Lists &amp; Settings'!$D$15:$D$32,MATCH($C133,'Lists &amp; Settings'!$B$15:$B$32,0)),""))</f>
        <v/>
      </c>
      <c r="I133" s="27" t="str">
        <f aca="false">IF($C133="","",IFERROR(INDEX('Lists &amp; Settings'!$E$15:$E$32,MATCH($C133,'Lists &amp; Settings'!$B$15:$B$32,0)),""))</f>
        <v/>
      </c>
      <c r="J133" s="27" t="str">
        <f aca="false">IF($A133="","",MONTH($A133))</f>
        <v/>
      </c>
      <c r="K133" s="27" t="str">
        <f aca="false">IF($A133="","",YEAR($A133))</f>
        <v/>
      </c>
    </row>
    <row r="134" customFormat="false" ht="15" hidden="false" customHeight="false" outlineLevel="0" collapsed="false">
      <c r="A134" s="28"/>
      <c r="B134" s="29"/>
      <c r="C134" s="29"/>
      <c r="D134" s="29"/>
      <c r="E134" s="30"/>
      <c r="F134" s="29"/>
      <c r="G134" s="27" t="str">
        <f aca="false">IF($C134="","",IFERROR(INDEX('Lists &amp; Settings'!$C$15:$C$32,MATCH($C134,'Lists &amp; Settings'!$B$15:$B$32,0)),""))</f>
        <v/>
      </c>
      <c r="H134" s="27" t="str">
        <f aca="false">IF($C134="","",IFERROR(INDEX('Lists &amp; Settings'!$D$15:$D$32,MATCH($C134,'Lists &amp; Settings'!$B$15:$B$32,0)),""))</f>
        <v/>
      </c>
      <c r="I134" s="27" t="str">
        <f aca="false">IF($C134="","",IFERROR(INDEX('Lists &amp; Settings'!$E$15:$E$32,MATCH($C134,'Lists &amp; Settings'!$B$15:$B$32,0)),""))</f>
        <v/>
      </c>
      <c r="J134" s="27" t="str">
        <f aca="false">IF($A134="","",MONTH($A134))</f>
        <v/>
      </c>
      <c r="K134" s="27" t="str">
        <f aca="false">IF($A134="","",YEAR($A134))</f>
        <v/>
      </c>
    </row>
    <row r="135" customFormat="false" ht="15" hidden="false" customHeight="false" outlineLevel="0" collapsed="false">
      <c r="A135" s="28"/>
      <c r="B135" s="29"/>
      <c r="C135" s="29"/>
      <c r="D135" s="29"/>
      <c r="E135" s="30"/>
      <c r="F135" s="29"/>
      <c r="G135" s="27" t="str">
        <f aca="false">IF($C135="","",IFERROR(INDEX('Lists &amp; Settings'!$C$15:$C$32,MATCH($C135,'Lists &amp; Settings'!$B$15:$B$32,0)),""))</f>
        <v/>
      </c>
      <c r="H135" s="27" t="str">
        <f aca="false">IF($C135="","",IFERROR(INDEX('Lists &amp; Settings'!$D$15:$D$32,MATCH($C135,'Lists &amp; Settings'!$B$15:$B$32,0)),""))</f>
        <v/>
      </c>
      <c r="I135" s="27" t="str">
        <f aca="false">IF($C135="","",IFERROR(INDEX('Lists &amp; Settings'!$E$15:$E$32,MATCH($C135,'Lists &amp; Settings'!$B$15:$B$32,0)),""))</f>
        <v/>
      </c>
      <c r="J135" s="27" t="str">
        <f aca="false">IF($A135="","",MONTH($A135))</f>
        <v/>
      </c>
      <c r="K135" s="27" t="str">
        <f aca="false">IF($A135="","",YEAR($A135))</f>
        <v/>
      </c>
    </row>
    <row r="136" customFormat="false" ht="15" hidden="false" customHeight="false" outlineLevel="0" collapsed="false">
      <c r="A136" s="28"/>
      <c r="B136" s="29"/>
      <c r="C136" s="29"/>
      <c r="D136" s="29"/>
      <c r="E136" s="30"/>
      <c r="F136" s="29"/>
      <c r="G136" s="27" t="str">
        <f aca="false">IF($C136="","",IFERROR(INDEX('Lists &amp; Settings'!$C$15:$C$32,MATCH($C136,'Lists &amp; Settings'!$B$15:$B$32,0)),""))</f>
        <v/>
      </c>
      <c r="H136" s="27" t="str">
        <f aca="false">IF($C136="","",IFERROR(INDEX('Lists &amp; Settings'!$D$15:$D$32,MATCH($C136,'Lists &amp; Settings'!$B$15:$B$32,0)),""))</f>
        <v/>
      </c>
      <c r="I136" s="27" t="str">
        <f aca="false">IF($C136="","",IFERROR(INDEX('Lists &amp; Settings'!$E$15:$E$32,MATCH($C136,'Lists &amp; Settings'!$B$15:$B$32,0)),""))</f>
        <v/>
      </c>
      <c r="J136" s="27" t="str">
        <f aca="false">IF($A136="","",MONTH($A136))</f>
        <v/>
      </c>
      <c r="K136" s="27" t="str">
        <f aca="false">IF($A136="","",YEAR($A136))</f>
        <v/>
      </c>
    </row>
    <row r="137" customFormat="false" ht="15" hidden="false" customHeight="false" outlineLevel="0" collapsed="false">
      <c r="A137" s="28"/>
      <c r="B137" s="29"/>
      <c r="C137" s="29"/>
      <c r="D137" s="29"/>
      <c r="E137" s="30"/>
      <c r="F137" s="29"/>
      <c r="G137" s="27" t="str">
        <f aca="false">IF($C137="","",IFERROR(INDEX('Lists &amp; Settings'!$C$15:$C$32,MATCH($C137,'Lists &amp; Settings'!$B$15:$B$32,0)),""))</f>
        <v/>
      </c>
      <c r="H137" s="27" t="str">
        <f aca="false">IF($C137="","",IFERROR(INDEX('Lists &amp; Settings'!$D$15:$D$32,MATCH($C137,'Lists &amp; Settings'!$B$15:$B$32,0)),""))</f>
        <v/>
      </c>
      <c r="I137" s="27" t="str">
        <f aca="false">IF($C137="","",IFERROR(INDEX('Lists &amp; Settings'!$E$15:$E$32,MATCH($C137,'Lists &amp; Settings'!$B$15:$B$32,0)),""))</f>
        <v/>
      </c>
      <c r="J137" s="27" t="str">
        <f aca="false">IF($A137="","",MONTH($A137))</f>
        <v/>
      </c>
      <c r="K137" s="27" t="str">
        <f aca="false">IF($A137="","",YEAR($A137))</f>
        <v/>
      </c>
    </row>
    <row r="138" customFormat="false" ht="15" hidden="false" customHeight="false" outlineLevel="0" collapsed="false">
      <c r="A138" s="28"/>
      <c r="B138" s="29"/>
      <c r="C138" s="29"/>
      <c r="D138" s="29"/>
      <c r="E138" s="30"/>
      <c r="F138" s="29"/>
      <c r="G138" s="27" t="str">
        <f aca="false">IF($C138="","",IFERROR(INDEX('Lists &amp; Settings'!$C$15:$C$32,MATCH($C138,'Lists &amp; Settings'!$B$15:$B$32,0)),""))</f>
        <v/>
      </c>
      <c r="H138" s="27" t="str">
        <f aca="false">IF($C138="","",IFERROR(INDEX('Lists &amp; Settings'!$D$15:$D$32,MATCH($C138,'Lists &amp; Settings'!$B$15:$B$32,0)),""))</f>
        <v/>
      </c>
      <c r="I138" s="27" t="str">
        <f aca="false">IF($C138="","",IFERROR(INDEX('Lists &amp; Settings'!$E$15:$E$32,MATCH($C138,'Lists &amp; Settings'!$B$15:$B$32,0)),""))</f>
        <v/>
      </c>
      <c r="J138" s="27" t="str">
        <f aca="false">IF($A138="","",MONTH($A138))</f>
        <v/>
      </c>
      <c r="K138" s="27" t="str">
        <f aca="false">IF($A138="","",YEAR($A138))</f>
        <v/>
      </c>
    </row>
    <row r="139" customFormat="false" ht="15" hidden="false" customHeight="false" outlineLevel="0" collapsed="false">
      <c r="A139" s="28"/>
      <c r="B139" s="29"/>
      <c r="C139" s="29"/>
      <c r="D139" s="29"/>
      <c r="E139" s="30"/>
      <c r="F139" s="29"/>
      <c r="G139" s="27" t="str">
        <f aca="false">IF($C139="","",IFERROR(INDEX('Lists &amp; Settings'!$C$15:$C$32,MATCH($C139,'Lists &amp; Settings'!$B$15:$B$32,0)),""))</f>
        <v/>
      </c>
      <c r="H139" s="27" t="str">
        <f aca="false">IF($C139="","",IFERROR(INDEX('Lists &amp; Settings'!$D$15:$D$32,MATCH($C139,'Lists &amp; Settings'!$B$15:$B$32,0)),""))</f>
        <v/>
      </c>
      <c r="I139" s="27" t="str">
        <f aca="false">IF($C139="","",IFERROR(INDEX('Lists &amp; Settings'!$E$15:$E$32,MATCH($C139,'Lists &amp; Settings'!$B$15:$B$32,0)),""))</f>
        <v/>
      </c>
      <c r="J139" s="27" t="str">
        <f aca="false">IF($A139="","",MONTH($A139))</f>
        <v/>
      </c>
      <c r="K139" s="27" t="str">
        <f aca="false">IF($A139="","",YEAR($A139))</f>
        <v/>
      </c>
    </row>
    <row r="140" customFormat="false" ht="15" hidden="false" customHeight="false" outlineLevel="0" collapsed="false">
      <c r="A140" s="28"/>
      <c r="B140" s="29"/>
      <c r="C140" s="29"/>
      <c r="D140" s="29"/>
      <c r="E140" s="30"/>
      <c r="F140" s="29"/>
      <c r="G140" s="27" t="str">
        <f aca="false">IF($C140="","",IFERROR(INDEX('Lists &amp; Settings'!$C$15:$C$32,MATCH($C140,'Lists &amp; Settings'!$B$15:$B$32,0)),""))</f>
        <v/>
      </c>
      <c r="H140" s="27" t="str">
        <f aca="false">IF($C140="","",IFERROR(INDEX('Lists &amp; Settings'!$D$15:$D$32,MATCH($C140,'Lists &amp; Settings'!$B$15:$B$32,0)),""))</f>
        <v/>
      </c>
      <c r="I140" s="27" t="str">
        <f aca="false">IF($C140="","",IFERROR(INDEX('Lists &amp; Settings'!$E$15:$E$32,MATCH($C140,'Lists &amp; Settings'!$B$15:$B$32,0)),""))</f>
        <v/>
      </c>
      <c r="J140" s="27" t="str">
        <f aca="false">IF($A140="","",MONTH($A140))</f>
        <v/>
      </c>
      <c r="K140" s="27" t="str">
        <f aca="false">IF($A140="","",YEAR($A140))</f>
        <v/>
      </c>
    </row>
    <row r="141" customFormat="false" ht="15" hidden="false" customHeight="false" outlineLevel="0" collapsed="false">
      <c r="A141" s="28"/>
      <c r="B141" s="29"/>
      <c r="C141" s="29"/>
      <c r="D141" s="29"/>
      <c r="E141" s="30"/>
      <c r="F141" s="29"/>
      <c r="G141" s="27" t="str">
        <f aca="false">IF($C141="","",IFERROR(INDEX('Lists &amp; Settings'!$C$15:$C$32,MATCH($C141,'Lists &amp; Settings'!$B$15:$B$32,0)),""))</f>
        <v/>
      </c>
      <c r="H141" s="27" t="str">
        <f aca="false">IF($C141="","",IFERROR(INDEX('Lists &amp; Settings'!$D$15:$D$32,MATCH($C141,'Lists &amp; Settings'!$B$15:$B$32,0)),""))</f>
        <v/>
      </c>
      <c r="I141" s="27" t="str">
        <f aca="false">IF($C141="","",IFERROR(INDEX('Lists &amp; Settings'!$E$15:$E$32,MATCH($C141,'Lists &amp; Settings'!$B$15:$B$32,0)),""))</f>
        <v/>
      </c>
      <c r="J141" s="27" t="str">
        <f aca="false">IF($A141="","",MONTH($A141))</f>
        <v/>
      </c>
      <c r="K141" s="27" t="str">
        <f aca="false">IF($A141="","",YEAR($A141))</f>
        <v/>
      </c>
    </row>
    <row r="142" customFormat="false" ht="15" hidden="false" customHeight="false" outlineLevel="0" collapsed="false">
      <c r="A142" s="28"/>
      <c r="B142" s="29"/>
      <c r="C142" s="29"/>
      <c r="D142" s="29"/>
      <c r="E142" s="30"/>
      <c r="F142" s="29"/>
      <c r="G142" s="27" t="str">
        <f aca="false">IF($C142="","",IFERROR(INDEX('Lists &amp; Settings'!$C$15:$C$32,MATCH($C142,'Lists &amp; Settings'!$B$15:$B$32,0)),""))</f>
        <v/>
      </c>
      <c r="H142" s="27" t="str">
        <f aca="false">IF($C142="","",IFERROR(INDEX('Lists &amp; Settings'!$D$15:$D$32,MATCH($C142,'Lists &amp; Settings'!$B$15:$B$32,0)),""))</f>
        <v/>
      </c>
      <c r="I142" s="27" t="str">
        <f aca="false">IF($C142="","",IFERROR(INDEX('Lists &amp; Settings'!$E$15:$E$32,MATCH($C142,'Lists &amp; Settings'!$B$15:$B$32,0)),""))</f>
        <v/>
      </c>
      <c r="J142" s="27" t="str">
        <f aca="false">IF($A142="","",MONTH($A142))</f>
        <v/>
      </c>
      <c r="K142" s="27" t="str">
        <f aca="false">IF($A142="","",YEAR($A142))</f>
        <v/>
      </c>
    </row>
    <row r="143" customFormat="false" ht="15" hidden="false" customHeight="false" outlineLevel="0" collapsed="false">
      <c r="A143" s="28"/>
      <c r="B143" s="29"/>
      <c r="C143" s="29"/>
      <c r="D143" s="29"/>
      <c r="E143" s="30"/>
      <c r="F143" s="29"/>
      <c r="G143" s="27" t="str">
        <f aca="false">IF($C143="","",IFERROR(INDEX('Lists &amp; Settings'!$C$15:$C$32,MATCH($C143,'Lists &amp; Settings'!$B$15:$B$32,0)),""))</f>
        <v/>
      </c>
      <c r="H143" s="27" t="str">
        <f aca="false">IF($C143="","",IFERROR(INDEX('Lists &amp; Settings'!$D$15:$D$32,MATCH($C143,'Lists &amp; Settings'!$B$15:$B$32,0)),""))</f>
        <v/>
      </c>
      <c r="I143" s="27" t="str">
        <f aca="false">IF($C143="","",IFERROR(INDEX('Lists &amp; Settings'!$E$15:$E$32,MATCH($C143,'Lists &amp; Settings'!$B$15:$B$32,0)),""))</f>
        <v/>
      </c>
      <c r="J143" s="27" t="str">
        <f aca="false">IF($A143="","",MONTH($A143))</f>
        <v/>
      </c>
      <c r="K143" s="27" t="str">
        <f aca="false">IF($A143="","",YEAR($A143))</f>
        <v/>
      </c>
    </row>
    <row r="144" customFormat="false" ht="15" hidden="false" customHeight="false" outlineLevel="0" collapsed="false">
      <c r="A144" s="28"/>
      <c r="B144" s="29"/>
      <c r="C144" s="29"/>
      <c r="D144" s="29"/>
      <c r="E144" s="30"/>
      <c r="F144" s="29"/>
      <c r="G144" s="27" t="str">
        <f aca="false">IF($C144="","",IFERROR(INDEX('Lists &amp; Settings'!$C$15:$C$32,MATCH($C144,'Lists &amp; Settings'!$B$15:$B$32,0)),""))</f>
        <v/>
      </c>
      <c r="H144" s="27" t="str">
        <f aca="false">IF($C144="","",IFERROR(INDEX('Lists &amp; Settings'!$D$15:$D$32,MATCH($C144,'Lists &amp; Settings'!$B$15:$B$32,0)),""))</f>
        <v/>
      </c>
      <c r="I144" s="27" t="str">
        <f aca="false">IF($C144="","",IFERROR(INDEX('Lists &amp; Settings'!$E$15:$E$32,MATCH($C144,'Lists &amp; Settings'!$B$15:$B$32,0)),""))</f>
        <v/>
      </c>
      <c r="J144" s="27" t="str">
        <f aca="false">IF($A144="","",MONTH($A144))</f>
        <v/>
      </c>
      <c r="K144" s="27" t="str">
        <f aca="false">IF($A144="","",YEAR($A144))</f>
        <v/>
      </c>
    </row>
    <row r="145" customFormat="false" ht="15" hidden="false" customHeight="false" outlineLevel="0" collapsed="false">
      <c r="A145" s="28"/>
      <c r="B145" s="29"/>
      <c r="C145" s="29"/>
      <c r="D145" s="29"/>
      <c r="E145" s="30"/>
      <c r="F145" s="29"/>
      <c r="G145" s="27" t="str">
        <f aca="false">IF($C145="","",IFERROR(INDEX('Lists &amp; Settings'!$C$15:$C$32,MATCH($C145,'Lists &amp; Settings'!$B$15:$B$32,0)),""))</f>
        <v/>
      </c>
      <c r="H145" s="27" t="str">
        <f aca="false">IF($C145="","",IFERROR(INDEX('Lists &amp; Settings'!$D$15:$D$32,MATCH($C145,'Lists &amp; Settings'!$B$15:$B$32,0)),""))</f>
        <v/>
      </c>
      <c r="I145" s="27" t="str">
        <f aca="false">IF($C145="","",IFERROR(INDEX('Lists &amp; Settings'!$E$15:$E$32,MATCH($C145,'Lists &amp; Settings'!$B$15:$B$32,0)),""))</f>
        <v/>
      </c>
      <c r="J145" s="27" t="str">
        <f aca="false">IF($A145="","",MONTH($A145))</f>
        <v/>
      </c>
      <c r="K145" s="27" t="str">
        <f aca="false">IF($A145="","",YEAR($A145))</f>
        <v/>
      </c>
    </row>
    <row r="146" customFormat="false" ht="15" hidden="false" customHeight="false" outlineLevel="0" collapsed="false">
      <c r="A146" s="28"/>
      <c r="B146" s="29"/>
      <c r="C146" s="29"/>
      <c r="D146" s="29"/>
      <c r="E146" s="30"/>
      <c r="F146" s="29"/>
      <c r="G146" s="27" t="str">
        <f aca="false">IF($C146="","",IFERROR(INDEX('Lists &amp; Settings'!$C$15:$C$32,MATCH($C146,'Lists &amp; Settings'!$B$15:$B$32,0)),""))</f>
        <v/>
      </c>
      <c r="H146" s="27" t="str">
        <f aca="false">IF($C146="","",IFERROR(INDEX('Lists &amp; Settings'!$D$15:$D$32,MATCH($C146,'Lists &amp; Settings'!$B$15:$B$32,0)),""))</f>
        <v/>
      </c>
      <c r="I146" s="27" t="str">
        <f aca="false">IF($C146="","",IFERROR(INDEX('Lists &amp; Settings'!$E$15:$E$32,MATCH($C146,'Lists &amp; Settings'!$B$15:$B$32,0)),""))</f>
        <v/>
      </c>
      <c r="J146" s="27" t="str">
        <f aca="false">IF($A146="","",MONTH($A146))</f>
        <v/>
      </c>
      <c r="K146" s="27" t="str">
        <f aca="false">IF($A146="","",YEAR($A146))</f>
        <v/>
      </c>
    </row>
    <row r="147" customFormat="false" ht="15" hidden="false" customHeight="false" outlineLevel="0" collapsed="false">
      <c r="A147" s="28"/>
      <c r="B147" s="29"/>
      <c r="C147" s="29"/>
      <c r="D147" s="29"/>
      <c r="E147" s="30"/>
      <c r="F147" s="29"/>
      <c r="G147" s="27" t="str">
        <f aca="false">IF($C147="","",IFERROR(INDEX('Lists &amp; Settings'!$C$15:$C$32,MATCH($C147,'Lists &amp; Settings'!$B$15:$B$32,0)),""))</f>
        <v/>
      </c>
      <c r="H147" s="27" t="str">
        <f aca="false">IF($C147="","",IFERROR(INDEX('Lists &amp; Settings'!$D$15:$D$32,MATCH($C147,'Lists &amp; Settings'!$B$15:$B$32,0)),""))</f>
        <v/>
      </c>
      <c r="I147" s="27" t="str">
        <f aca="false">IF($C147="","",IFERROR(INDEX('Lists &amp; Settings'!$E$15:$E$32,MATCH($C147,'Lists &amp; Settings'!$B$15:$B$32,0)),""))</f>
        <v/>
      </c>
      <c r="J147" s="27" t="str">
        <f aca="false">IF($A147="","",MONTH($A147))</f>
        <v/>
      </c>
      <c r="K147" s="27" t="str">
        <f aca="false">IF($A147="","",YEAR($A147))</f>
        <v/>
      </c>
    </row>
    <row r="148" customFormat="false" ht="15" hidden="false" customHeight="false" outlineLevel="0" collapsed="false">
      <c r="A148" s="28"/>
      <c r="B148" s="29"/>
      <c r="C148" s="29"/>
      <c r="D148" s="29"/>
      <c r="E148" s="30"/>
      <c r="F148" s="29"/>
      <c r="G148" s="27" t="str">
        <f aca="false">IF($C148="","",IFERROR(INDEX('Lists &amp; Settings'!$C$15:$C$32,MATCH($C148,'Lists &amp; Settings'!$B$15:$B$32,0)),""))</f>
        <v/>
      </c>
      <c r="H148" s="27" t="str">
        <f aca="false">IF($C148="","",IFERROR(INDEX('Lists &amp; Settings'!$D$15:$D$32,MATCH($C148,'Lists &amp; Settings'!$B$15:$B$32,0)),""))</f>
        <v/>
      </c>
      <c r="I148" s="27" t="str">
        <f aca="false">IF($C148="","",IFERROR(INDEX('Lists &amp; Settings'!$E$15:$E$32,MATCH($C148,'Lists &amp; Settings'!$B$15:$B$32,0)),""))</f>
        <v/>
      </c>
      <c r="J148" s="27" t="str">
        <f aca="false">IF($A148="","",MONTH($A148))</f>
        <v/>
      </c>
      <c r="K148" s="27" t="str">
        <f aca="false">IF($A148="","",YEAR($A148))</f>
        <v/>
      </c>
    </row>
    <row r="149" customFormat="false" ht="15" hidden="false" customHeight="false" outlineLevel="0" collapsed="false">
      <c r="A149" s="28"/>
      <c r="B149" s="29"/>
      <c r="C149" s="29"/>
      <c r="D149" s="29"/>
      <c r="E149" s="30"/>
      <c r="F149" s="29"/>
      <c r="G149" s="27" t="str">
        <f aca="false">IF($C149="","",IFERROR(INDEX('Lists &amp; Settings'!$C$15:$C$32,MATCH($C149,'Lists &amp; Settings'!$B$15:$B$32,0)),""))</f>
        <v/>
      </c>
      <c r="H149" s="27" t="str">
        <f aca="false">IF($C149="","",IFERROR(INDEX('Lists &amp; Settings'!$D$15:$D$32,MATCH($C149,'Lists &amp; Settings'!$B$15:$B$32,0)),""))</f>
        <v/>
      </c>
      <c r="I149" s="27" t="str">
        <f aca="false">IF($C149="","",IFERROR(INDEX('Lists &amp; Settings'!$E$15:$E$32,MATCH($C149,'Lists &amp; Settings'!$B$15:$B$32,0)),""))</f>
        <v/>
      </c>
      <c r="J149" s="27" t="str">
        <f aca="false">IF($A149="","",MONTH($A149))</f>
        <v/>
      </c>
      <c r="K149" s="27" t="str">
        <f aca="false">IF($A149="","",YEAR($A149))</f>
        <v/>
      </c>
    </row>
    <row r="150" customFormat="false" ht="15" hidden="false" customHeight="false" outlineLevel="0" collapsed="false">
      <c r="A150" s="28"/>
      <c r="B150" s="29"/>
      <c r="C150" s="29"/>
      <c r="D150" s="29"/>
      <c r="E150" s="30"/>
      <c r="F150" s="29"/>
      <c r="G150" s="27" t="str">
        <f aca="false">IF($C150="","",IFERROR(INDEX('Lists &amp; Settings'!$C$15:$C$32,MATCH($C150,'Lists &amp; Settings'!$B$15:$B$32,0)),""))</f>
        <v/>
      </c>
      <c r="H150" s="27" t="str">
        <f aca="false">IF($C150="","",IFERROR(INDEX('Lists &amp; Settings'!$D$15:$D$32,MATCH($C150,'Lists &amp; Settings'!$B$15:$B$32,0)),""))</f>
        <v/>
      </c>
      <c r="I150" s="27" t="str">
        <f aca="false">IF($C150="","",IFERROR(INDEX('Lists &amp; Settings'!$E$15:$E$32,MATCH($C150,'Lists &amp; Settings'!$B$15:$B$32,0)),""))</f>
        <v/>
      </c>
      <c r="J150" s="27" t="str">
        <f aca="false">IF($A150="","",MONTH($A150))</f>
        <v/>
      </c>
      <c r="K150" s="27" t="str">
        <f aca="false">IF($A150="","",YEAR($A150))</f>
        <v/>
      </c>
    </row>
    <row r="151" customFormat="false" ht="15" hidden="false" customHeight="false" outlineLevel="0" collapsed="false">
      <c r="A151" s="28"/>
      <c r="B151" s="29"/>
      <c r="C151" s="29"/>
      <c r="D151" s="29"/>
      <c r="E151" s="30"/>
      <c r="F151" s="29"/>
      <c r="G151" s="27" t="str">
        <f aca="false">IF($C151="","",IFERROR(INDEX('Lists &amp; Settings'!$C$15:$C$32,MATCH($C151,'Lists &amp; Settings'!$B$15:$B$32,0)),""))</f>
        <v/>
      </c>
      <c r="H151" s="27" t="str">
        <f aca="false">IF($C151="","",IFERROR(INDEX('Lists &amp; Settings'!$D$15:$D$32,MATCH($C151,'Lists &amp; Settings'!$B$15:$B$32,0)),""))</f>
        <v/>
      </c>
      <c r="I151" s="27" t="str">
        <f aca="false">IF($C151="","",IFERROR(INDEX('Lists &amp; Settings'!$E$15:$E$32,MATCH($C151,'Lists &amp; Settings'!$B$15:$B$32,0)),""))</f>
        <v/>
      </c>
      <c r="J151" s="27" t="str">
        <f aca="false">IF($A151="","",MONTH($A151))</f>
        <v/>
      </c>
      <c r="K151" s="27" t="str">
        <f aca="false">IF($A151="","",YEAR($A151))</f>
        <v/>
      </c>
    </row>
    <row r="152" customFormat="false" ht="15" hidden="false" customHeight="false" outlineLevel="0" collapsed="false">
      <c r="A152" s="28"/>
      <c r="B152" s="29"/>
      <c r="C152" s="29"/>
      <c r="D152" s="29"/>
      <c r="E152" s="30"/>
      <c r="F152" s="29"/>
      <c r="G152" s="27" t="str">
        <f aca="false">IF($C152="","",IFERROR(INDEX('Lists &amp; Settings'!$C$15:$C$32,MATCH($C152,'Lists &amp; Settings'!$B$15:$B$32,0)),""))</f>
        <v/>
      </c>
      <c r="H152" s="27" t="str">
        <f aca="false">IF($C152="","",IFERROR(INDEX('Lists &amp; Settings'!$D$15:$D$32,MATCH($C152,'Lists &amp; Settings'!$B$15:$B$32,0)),""))</f>
        <v/>
      </c>
      <c r="I152" s="27" t="str">
        <f aca="false">IF($C152="","",IFERROR(INDEX('Lists &amp; Settings'!$E$15:$E$32,MATCH($C152,'Lists &amp; Settings'!$B$15:$B$32,0)),""))</f>
        <v/>
      </c>
      <c r="J152" s="27" t="str">
        <f aca="false">IF($A152="","",MONTH($A152))</f>
        <v/>
      </c>
      <c r="K152" s="27" t="str">
        <f aca="false">IF($A152="","",YEAR($A152))</f>
        <v/>
      </c>
    </row>
    <row r="153" customFormat="false" ht="15" hidden="false" customHeight="false" outlineLevel="0" collapsed="false">
      <c r="A153" s="28"/>
      <c r="B153" s="29"/>
      <c r="C153" s="29"/>
      <c r="D153" s="29"/>
      <c r="E153" s="30"/>
      <c r="F153" s="29"/>
      <c r="G153" s="27" t="str">
        <f aca="false">IF($C153="","",IFERROR(INDEX('Lists &amp; Settings'!$C$15:$C$32,MATCH($C153,'Lists &amp; Settings'!$B$15:$B$32,0)),""))</f>
        <v/>
      </c>
      <c r="H153" s="27" t="str">
        <f aca="false">IF($C153="","",IFERROR(INDEX('Lists &amp; Settings'!$D$15:$D$32,MATCH($C153,'Lists &amp; Settings'!$B$15:$B$32,0)),""))</f>
        <v/>
      </c>
      <c r="I153" s="27" t="str">
        <f aca="false">IF($C153="","",IFERROR(INDEX('Lists &amp; Settings'!$E$15:$E$32,MATCH($C153,'Lists &amp; Settings'!$B$15:$B$32,0)),""))</f>
        <v/>
      </c>
      <c r="J153" s="27" t="str">
        <f aca="false">IF($A153="","",MONTH($A153))</f>
        <v/>
      </c>
      <c r="K153" s="27" t="str">
        <f aca="false">IF($A153="","",YEAR($A153))</f>
        <v/>
      </c>
    </row>
    <row r="154" customFormat="false" ht="15" hidden="false" customHeight="false" outlineLevel="0" collapsed="false">
      <c r="A154" s="28"/>
      <c r="B154" s="29"/>
      <c r="C154" s="29"/>
      <c r="D154" s="29"/>
      <c r="E154" s="30"/>
      <c r="F154" s="29"/>
      <c r="G154" s="27" t="str">
        <f aca="false">IF($C154="","",IFERROR(INDEX('Lists &amp; Settings'!$C$15:$C$32,MATCH($C154,'Lists &amp; Settings'!$B$15:$B$32,0)),""))</f>
        <v/>
      </c>
      <c r="H154" s="27" t="str">
        <f aca="false">IF($C154="","",IFERROR(INDEX('Lists &amp; Settings'!$D$15:$D$32,MATCH($C154,'Lists &amp; Settings'!$B$15:$B$32,0)),""))</f>
        <v/>
      </c>
      <c r="I154" s="27" t="str">
        <f aca="false">IF($C154="","",IFERROR(INDEX('Lists &amp; Settings'!$E$15:$E$32,MATCH($C154,'Lists &amp; Settings'!$B$15:$B$32,0)),""))</f>
        <v/>
      </c>
      <c r="J154" s="27" t="str">
        <f aca="false">IF($A154="","",MONTH($A154))</f>
        <v/>
      </c>
      <c r="K154" s="27" t="str">
        <f aca="false">IF($A154="","",YEAR($A154))</f>
        <v/>
      </c>
    </row>
    <row r="155" customFormat="false" ht="15" hidden="false" customHeight="false" outlineLevel="0" collapsed="false">
      <c r="A155" s="28"/>
      <c r="B155" s="29"/>
      <c r="C155" s="29"/>
      <c r="D155" s="29"/>
      <c r="E155" s="30"/>
      <c r="F155" s="29"/>
      <c r="G155" s="27" t="str">
        <f aca="false">IF($C155="","",IFERROR(INDEX('Lists &amp; Settings'!$C$15:$C$32,MATCH($C155,'Lists &amp; Settings'!$B$15:$B$32,0)),""))</f>
        <v/>
      </c>
      <c r="H155" s="27" t="str">
        <f aca="false">IF($C155="","",IFERROR(INDEX('Lists &amp; Settings'!$D$15:$D$32,MATCH($C155,'Lists &amp; Settings'!$B$15:$B$32,0)),""))</f>
        <v/>
      </c>
      <c r="I155" s="27" t="str">
        <f aca="false">IF($C155="","",IFERROR(INDEX('Lists &amp; Settings'!$E$15:$E$32,MATCH($C155,'Lists &amp; Settings'!$B$15:$B$32,0)),""))</f>
        <v/>
      </c>
      <c r="J155" s="27" t="str">
        <f aca="false">IF($A155="","",MONTH($A155))</f>
        <v/>
      </c>
      <c r="K155" s="27" t="str">
        <f aca="false">IF($A155="","",YEAR($A155))</f>
        <v/>
      </c>
    </row>
    <row r="156" customFormat="false" ht="15" hidden="false" customHeight="false" outlineLevel="0" collapsed="false">
      <c r="A156" s="28"/>
      <c r="B156" s="29"/>
      <c r="C156" s="29"/>
      <c r="D156" s="29"/>
      <c r="E156" s="30"/>
      <c r="F156" s="29"/>
      <c r="G156" s="27" t="str">
        <f aca="false">IF($C156="","",IFERROR(INDEX('Lists &amp; Settings'!$C$15:$C$32,MATCH($C156,'Lists &amp; Settings'!$B$15:$B$32,0)),""))</f>
        <v/>
      </c>
      <c r="H156" s="27" t="str">
        <f aca="false">IF($C156="","",IFERROR(INDEX('Lists &amp; Settings'!$D$15:$D$32,MATCH($C156,'Lists &amp; Settings'!$B$15:$B$32,0)),""))</f>
        <v/>
      </c>
      <c r="I156" s="27" t="str">
        <f aca="false">IF($C156="","",IFERROR(INDEX('Lists &amp; Settings'!$E$15:$E$32,MATCH($C156,'Lists &amp; Settings'!$B$15:$B$32,0)),""))</f>
        <v/>
      </c>
      <c r="J156" s="27" t="str">
        <f aca="false">IF($A156="","",MONTH($A156))</f>
        <v/>
      </c>
      <c r="K156" s="27" t="str">
        <f aca="false">IF($A156="","",YEAR($A156))</f>
        <v/>
      </c>
    </row>
    <row r="157" customFormat="false" ht="15" hidden="false" customHeight="false" outlineLevel="0" collapsed="false">
      <c r="A157" s="28"/>
      <c r="B157" s="29"/>
      <c r="C157" s="29"/>
      <c r="D157" s="29"/>
      <c r="E157" s="30"/>
      <c r="F157" s="29"/>
      <c r="G157" s="27" t="str">
        <f aca="false">IF($C157="","",IFERROR(INDEX('Lists &amp; Settings'!$C$15:$C$32,MATCH($C157,'Lists &amp; Settings'!$B$15:$B$32,0)),""))</f>
        <v/>
      </c>
      <c r="H157" s="27" t="str">
        <f aca="false">IF($C157="","",IFERROR(INDEX('Lists &amp; Settings'!$D$15:$D$32,MATCH($C157,'Lists &amp; Settings'!$B$15:$B$32,0)),""))</f>
        <v/>
      </c>
      <c r="I157" s="27" t="str">
        <f aca="false">IF($C157="","",IFERROR(INDEX('Lists &amp; Settings'!$E$15:$E$32,MATCH($C157,'Lists &amp; Settings'!$B$15:$B$32,0)),""))</f>
        <v/>
      </c>
      <c r="J157" s="27" t="str">
        <f aca="false">IF($A157="","",MONTH($A157))</f>
        <v/>
      </c>
      <c r="K157" s="27" t="str">
        <f aca="false">IF($A157="","",YEAR($A157))</f>
        <v/>
      </c>
    </row>
    <row r="158" customFormat="false" ht="15" hidden="false" customHeight="false" outlineLevel="0" collapsed="false">
      <c r="A158" s="28"/>
      <c r="B158" s="29"/>
      <c r="C158" s="29"/>
      <c r="D158" s="29"/>
      <c r="E158" s="30"/>
      <c r="F158" s="29"/>
      <c r="G158" s="27" t="str">
        <f aca="false">IF($C158="","",IFERROR(INDEX('Lists &amp; Settings'!$C$15:$C$32,MATCH($C158,'Lists &amp; Settings'!$B$15:$B$32,0)),""))</f>
        <v/>
      </c>
      <c r="H158" s="27" t="str">
        <f aca="false">IF($C158="","",IFERROR(INDEX('Lists &amp; Settings'!$D$15:$D$32,MATCH($C158,'Lists &amp; Settings'!$B$15:$B$32,0)),""))</f>
        <v/>
      </c>
      <c r="I158" s="27" t="str">
        <f aca="false">IF($C158="","",IFERROR(INDEX('Lists &amp; Settings'!$E$15:$E$32,MATCH($C158,'Lists &amp; Settings'!$B$15:$B$32,0)),""))</f>
        <v/>
      </c>
      <c r="J158" s="27" t="str">
        <f aca="false">IF($A158="","",MONTH($A158))</f>
        <v/>
      </c>
      <c r="K158" s="27" t="str">
        <f aca="false">IF($A158="","",YEAR($A158))</f>
        <v/>
      </c>
    </row>
    <row r="159" customFormat="false" ht="15" hidden="false" customHeight="false" outlineLevel="0" collapsed="false">
      <c r="A159" s="28"/>
      <c r="B159" s="29"/>
      <c r="C159" s="29"/>
      <c r="D159" s="29"/>
      <c r="E159" s="30"/>
      <c r="F159" s="29"/>
      <c r="G159" s="27" t="str">
        <f aca="false">IF($C159="","",IFERROR(INDEX('Lists &amp; Settings'!$C$15:$C$32,MATCH($C159,'Lists &amp; Settings'!$B$15:$B$32,0)),""))</f>
        <v/>
      </c>
      <c r="H159" s="27" t="str">
        <f aca="false">IF($C159="","",IFERROR(INDEX('Lists &amp; Settings'!$D$15:$D$32,MATCH($C159,'Lists &amp; Settings'!$B$15:$B$32,0)),""))</f>
        <v/>
      </c>
      <c r="I159" s="27" t="str">
        <f aca="false">IF($C159="","",IFERROR(INDEX('Lists &amp; Settings'!$E$15:$E$32,MATCH($C159,'Lists &amp; Settings'!$B$15:$B$32,0)),""))</f>
        <v/>
      </c>
      <c r="J159" s="27" t="str">
        <f aca="false">IF($A159="","",MONTH($A159))</f>
        <v/>
      </c>
      <c r="K159" s="27" t="str">
        <f aca="false">IF($A159="","",YEAR($A159))</f>
        <v/>
      </c>
    </row>
    <row r="160" customFormat="false" ht="15" hidden="false" customHeight="false" outlineLevel="0" collapsed="false">
      <c r="A160" s="28"/>
      <c r="B160" s="29"/>
      <c r="C160" s="29"/>
      <c r="D160" s="29"/>
      <c r="E160" s="30"/>
      <c r="F160" s="29"/>
      <c r="G160" s="27" t="str">
        <f aca="false">IF($C160="","",IFERROR(INDEX('Lists &amp; Settings'!$C$15:$C$32,MATCH($C160,'Lists &amp; Settings'!$B$15:$B$32,0)),""))</f>
        <v/>
      </c>
      <c r="H160" s="27" t="str">
        <f aca="false">IF($C160="","",IFERROR(INDEX('Lists &amp; Settings'!$D$15:$D$32,MATCH($C160,'Lists &amp; Settings'!$B$15:$B$32,0)),""))</f>
        <v/>
      </c>
      <c r="I160" s="27" t="str">
        <f aca="false">IF($C160="","",IFERROR(INDEX('Lists &amp; Settings'!$E$15:$E$32,MATCH($C160,'Lists &amp; Settings'!$B$15:$B$32,0)),""))</f>
        <v/>
      </c>
      <c r="J160" s="27" t="str">
        <f aca="false">IF($A160="","",MONTH($A160))</f>
        <v/>
      </c>
      <c r="K160" s="27" t="str">
        <f aca="false">IF($A160="","",YEAR($A160))</f>
        <v/>
      </c>
    </row>
    <row r="161" customFormat="false" ht="15" hidden="false" customHeight="false" outlineLevel="0" collapsed="false">
      <c r="A161" s="28"/>
      <c r="B161" s="29"/>
      <c r="C161" s="29"/>
      <c r="D161" s="29"/>
      <c r="E161" s="30"/>
      <c r="F161" s="29"/>
      <c r="G161" s="27" t="str">
        <f aca="false">IF($C161="","",IFERROR(INDEX('Lists &amp; Settings'!$C$15:$C$32,MATCH($C161,'Lists &amp; Settings'!$B$15:$B$32,0)),""))</f>
        <v/>
      </c>
      <c r="H161" s="27" t="str">
        <f aca="false">IF($C161="","",IFERROR(INDEX('Lists &amp; Settings'!$D$15:$D$32,MATCH($C161,'Lists &amp; Settings'!$B$15:$B$32,0)),""))</f>
        <v/>
      </c>
      <c r="I161" s="27" t="str">
        <f aca="false">IF($C161="","",IFERROR(INDEX('Lists &amp; Settings'!$E$15:$E$32,MATCH($C161,'Lists &amp; Settings'!$B$15:$B$32,0)),""))</f>
        <v/>
      </c>
      <c r="J161" s="27" t="str">
        <f aca="false">IF($A161="","",MONTH($A161))</f>
        <v/>
      </c>
      <c r="K161" s="27" t="str">
        <f aca="false">IF($A161="","",YEAR($A161))</f>
        <v/>
      </c>
    </row>
    <row r="162" customFormat="false" ht="15" hidden="false" customHeight="false" outlineLevel="0" collapsed="false">
      <c r="A162" s="28"/>
      <c r="B162" s="29"/>
      <c r="C162" s="29"/>
      <c r="D162" s="29"/>
      <c r="E162" s="30"/>
      <c r="F162" s="29"/>
      <c r="G162" s="27" t="str">
        <f aca="false">IF($C162="","",IFERROR(INDEX('Lists &amp; Settings'!$C$15:$C$32,MATCH($C162,'Lists &amp; Settings'!$B$15:$B$32,0)),""))</f>
        <v/>
      </c>
      <c r="H162" s="27" t="str">
        <f aca="false">IF($C162="","",IFERROR(INDEX('Lists &amp; Settings'!$D$15:$D$32,MATCH($C162,'Lists &amp; Settings'!$B$15:$B$32,0)),""))</f>
        <v/>
      </c>
      <c r="I162" s="27" t="str">
        <f aca="false">IF($C162="","",IFERROR(INDEX('Lists &amp; Settings'!$E$15:$E$32,MATCH($C162,'Lists &amp; Settings'!$B$15:$B$32,0)),""))</f>
        <v/>
      </c>
      <c r="J162" s="27" t="str">
        <f aca="false">IF($A162="","",MONTH($A162))</f>
        <v/>
      </c>
      <c r="K162" s="27" t="str">
        <f aca="false">IF($A162="","",YEAR($A162))</f>
        <v/>
      </c>
    </row>
    <row r="163" customFormat="false" ht="15" hidden="false" customHeight="false" outlineLevel="0" collapsed="false">
      <c r="A163" s="28"/>
      <c r="B163" s="29"/>
      <c r="C163" s="29"/>
      <c r="D163" s="29"/>
      <c r="E163" s="30"/>
      <c r="F163" s="29"/>
      <c r="G163" s="27" t="str">
        <f aca="false">IF($C163="","",IFERROR(INDEX('Lists &amp; Settings'!$C$15:$C$32,MATCH($C163,'Lists &amp; Settings'!$B$15:$B$32,0)),""))</f>
        <v/>
      </c>
      <c r="H163" s="27" t="str">
        <f aca="false">IF($C163="","",IFERROR(INDEX('Lists &amp; Settings'!$D$15:$D$32,MATCH($C163,'Lists &amp; Settings'!$B$15:$B$32,0)),""))</f>
        <v/>
      </c>
      <c r="I163" s="27" t="str">
        <f aca="false">IF($C163="","",IFERROR(INDEX('Lists &amp; Settings'!$E$15:$E$32,MATCH($C163,'Lists &amp; Settings'!$B$15:$B$32,0)),""))</f>
        <v/>
      </c>
      <c r="J163" s="27" t="str">
        <f aca="false">IF($A163="","",MONTH($A163))</f>
        <v/>
      </c>
      <c r="K163" s="27" t="str">
        <f aca="false">IF($A163="","",YEAR($A163))</f>
        <v/>
      </c>
    </row>
    <row r="164" customFormat="false" ht="15" hidden="false" customHeight="false" outlineLevel="0" collapsed="false">
      <c r="A164" s="28"/>
      <c r="B164" s="29"/>
      <c r="C164" s="29"/>
      <c r="D164" s="29"/>
      <c r="E164" s="30"/>
      <c r="F164" s="29"/>
      <c r="G164" s="27" t="str">
        <f aca="false">IF($C164="","",IFERROR(INDEX('Lists &amp; Settings'!$C$15:$C$32,MATCH($C164,'Lists &amp; Settings'!$B$15:$B$32,0)),""))</f>
        <v/>
      </c>
      <c r="H164" s="27" t="str">
        <f aca="false">IF($C164="","",IFERROR(INDEX('Lists &amp; Settings'!$D$15:$D$32,MATCH($C164,'Lists &amp; Settings'!$B$15:$B$32,0)),""))</f>
        <v/>
      </c>
      <c r="I164" s="27" t="str">
        <f aca="false">IF($C164="","",IFERROR(INDEX('Lists &amp; Settings'!$E$15:$E$32,MATCH($C164,'Lists &amp; Settings'!$B$15:$B$32,0)),""))</f>
        <v/>
      </c>
      <c r="J164" s="27" t="str">
        <f aca="false">IF($A164="","",MONTH($A164))</f>
        <v/>
      </c>
      <c r="K164" s="27" t="str">
        <f aca="false">IF($A164="","",YEAR($A164))</f>
        <v/>
      </c>
    </row>
    <row r="165" customFormat="false" ht="15" hidden="false" customHeight="false" outlineLevel="0" collapsed="false">
      <c r="A165" s="28"/>
      <c r="B165" s="29"/>
      <c r="C165" s="29"/>
      <c r="D165" s="29"/>
      <c r="E165" s="30"/>
      <c r="F165" s="29"/>
      <c r="G165" s="27" t="str">
        <f aca="false">IF($C165="","",IFERROR(INDEX('Lists &amp; Settings'!$C$15:$C$32,MATCH($C165,'Lists &amp; Settings'!$B$15:$B$32,0)),""))</f>
        <v/>
      </c>
      <c r="H165" s="27" t="str">
        <f aca="false">IF($C165="","",IFERROR(INDEX('Lists &amp; Settings'!$D$15:$D$32,MATCH($C165,'Lists &amp; Settings'!$B$15:$B$32,0)),""))</f>
        <v/>
      </c>
      <c r="I165" s="27" t="str">
        <f aca="false">IF($C165="","",IFERROR(INDEX('Lists &amp; Settings'!$E$15:$E$32,MATCH($C165,'Lists &amp; Settings'!$B$15:$B$32,0)),""))</f>
        <v/>
      </c>
      <c r="J165" s="27" t="str">
        <f aca="false">IF($A165="","",MONTH($A165))</f>
        <v/>
      </c>
      <c r="K165" s="27" t="str">
        <f aca="false">IF($A165="","",YEAR($A165))</f>
        <v/>
      </c>
    </row>
    <row r="166" customFormat="false" ht="15" hidden="false" customHeight="false" outlineLevel="0" collapsed="false">
      <c r="A166" s="28"/>
      <c r="B166" s="29"/>
      <c r="C166" s="29"/>
      <c r="D166" s="29"/>
      <c r="E166" s="30"/>
      <c r="F166" s="29"/>
      <c r="G166" s="27" t="str">
        <f aca="false">IF($C166="","",IFERROR(INDEX('Lists &amp; Settings'!$C$15:$C$32,MATCH($C166,'Lists &amp; Settings'!$B$15:$B$32,0)),""))</f>
        <v/>
      </c>
      <c r="H166" s="27" t="str">
        <f aca="false">IF($C166="","",IFERROR(INDEX('Lists &amp; Settings'!$D$15:$D$32,MATCH($C166,'Lists &amp; Settings'!$B$15:$B$32,0)),""))</f>
        <v/>
      </c>
      <c r="I166" s="27" t="str">
        <f aca="false">IF($C166="","",IFERROR(INDEX('Lists &amp; Settings'!$E$15:$E$32,MATCH($C166,'Lists &amp; Settings'!$B$15:$B$32,0)),""))</f>
        <v/>
      </c>
      <c r="J166" s="27" t="str">
        <f aca="false">IF($A166="","",MONTH($A166))</f>
        <v/>
      </c>
      <c r="K166" s="27" t="str">
        <f aca="false">IF($A166="","",YEAR($A166))</f>
        <v/>
      </c>
    </row>
    <row r="167" customFormat="false" ht="15" hidden="false" customHeight="false" outlineLevel="0" collapsed="false">
      <c r="A167" s="28"/>
      <c r="B167" s="29"/>
      <c r="C167" s="29"/>
      <c r="D167" s="29"/>
      <c r="E167" s="30"/>
      <c r="F167" s="29"/>
      <c r="G167" s="27" t="str">
        <f aca="false">IF($C167="","",IFERROR(INDEX('Lists &amp; Settings'!$C$15:$C$32,MATCH($C167,'Lists &amp; Settings'!$B$15:$B$32,0)),""))</f>
        <v/>
      </c>
      <c r="H167" s="27" t="str">
        <f aca="false">IF($C167="","",IFERROR(INDEX('Lists &amp; Settings'!$D$15:$D$32,MATCH($C167,'Lists &amp; Settings'!$B$15:$B$32,0)),""))</f>
        <v/>
      </c>
      <c r="I167" s="27" t="str">
        <f aca="false">IF($C167="","",IFERROR(INDEX('Lists &amp; Settings'!$E$15:$E$32,MATCH($C167,'Lists &amp; Settings'!$B$15:$B$32,0)),""))</f>
        <v/>
      </c>
      <c r="J167" s="27" t="str">
        <f aca="false">IF($A167="","",MONTH($A167))</f>
        <v/>
      </c>
      <c r="K167" s="27" t="str">
        <f aca="false">IF($A167="","",YEAR($A167))</f>
        <v/>
      </c>
    </row>
    <row r="168" customFormat="false" ht="15" hidden="false" customHeight="false" outlineLevel="0" collapsed="false">
      <c r="A168" s="28"/>
      <c r="B168" s="29"/>
      <c r="C168" s="29"/>
      <c r="D168" s="29"/>
      <c r="E168" s="30"/>
      <c r="F168" s="29"/>
      <c r="G168" s="27" t="str">
        <f aca="false">IF($C168="","",IFERROR(INDEX('Lists &amp; Settings'!$C$15:$C$32,MATCH($C168,'Lists &amp; Settings'!$B$15:$B$32,0)),""))</f>
        <v/>
      </c>
      <c r="H168" s="27" t="str">
        <f aca="false">IF($C168="","",IFERROR(INDEX('Lists &amp; Settings'!$D$15:$D$32,MATCH($C168,'Lists &amp; Settings'!$B$15:$B$32,0)),""))</f>
        <v/>
      </c>
      <c r="I168" s="27" t="str">
        <f aca="false">IF($C168="","",IFERROR(INDEX('Lists &amp; Settings'!$E$15:$E$32,MATCH($C168,'Lists &amp; Settings'!$B$15:$B$32,0)),""))</f>
        <v/>
      </c>
      <c r="J168" s="27" t="str">
        <f aca="false">IF($A168="","",MONTH($A168))</f>
        <v/>
      </c>
      <c r="K168" s="27" t="str">
        <f aca="false">IF($A168="","",YEAR($A168))</f>
        <v/>
      </c>
    </row>
    <row r="169" customFormat="false" ht="15" hidden="false" customHeight="false" outlineLevel="0" collapsed="false">
      <c r="A169" s="28"/>
      <c r="B169" s="29"/>
      <c r="C169" s="29"/>
      <c r="D169" s="29"/>
      <c r="E169" s="30"/>
      <c r="F169" s="29"/>
      <c r="G169" s="27" t="str">
        <f aca="false">IF($C169="","",IFERROR(INDEX('Lists &amp; Settings'!$C$15:$C$32,MATCH($C169,'Lists &amp; Settings'!$B$15:$B$32,0)),""))</f>
        <v/>
      </c>
      <c r="H169" s="27" t="str">
        <f aca="false">IF($C169="","",IFERROR(INDEX('Lists &amp; Settings'!$D$15:$D$32,MATCH($C169,'Lists &amp; Settings'!$B$15:$B$32,0)),""))</f>
        <v/>
      </c>
      <c r="I169" s="27" t="str">
        <f aca="false">IF($C169="","",IFERROR(INDEX('Lists &amp; Settings'!$E$15:$E$32,MATCH($C169,'Lists &amp; Settings'!$B$15:$B$32,0)),""))</f>
        <v/>
      </c>
      <c r="J169" s="27" t="str">
        <f aca="false">IF($A169="","",MONTH($A169))</f>
        <v/>
      </c>
      <c r="K169" s="27" t="str">
        <f aca="false">IF($A169="","",YEAR($A169))</f>
        <v/>
      </c>
    </row>
    <row r="170" customFormat="false" ht="15" hidden="false" customHeight="false" outlineLevel="0" collapsed="false">
      <c r="A170" s="28"/>
      <c r="B170" s="29"/>
      <c r="C170" s="29"/>
      <c r="D170" s="29"/>
      <c r="E170" s="30"/>
      <c r="F170" s="29"/>
      <c r="G170" s="27" t="str">
        <f aca="false">IF($C170="","",IFERROR(INDEX('Lists &amp; Settings'!$C$15:$C$32,MATCH($C170,'Lists &amp; Settings'!$B$15:$B$32,0)),""))</f>
        <v/>
      </c>
      <c r="H170" s="27" t="str">
        <f aca="false">IF($C170="","",IFERROR(INDEX('Lists &amp; Settings'!$D$15:$D$32,MATCH($C170,'Lists &amp; Settings'!$B$15:$B$32,0)),""))</f>
        <v/>
      </c>
      <c r="I170" s="27" t="str">
        <f aca="false">IF($C170="","",IFERROR(INDEX('Lists &amp; Settings'!$E$15:$E$32,MATCH($C170,'Lists &amp; Settings'!$B$15:$B$32,0)),""))</f>
        <v/>
      </c>
      <c r="J170" s="27" t="str">
        <f aca="false">IF($A170="","",MONTH($A170))</f>
        <v/>
      </c>
      <c r="K170" s="27" t="str">
        <f aca="false">IF($A170="","",YEAR($A170))</f>
        <v/>
      </c>
    </row>
    <row r="171" customFormat="false" ht="15" hidden="false" customHeight="false" outlineLevel="0" collapsed="false">
      <c r="A171" s="28"/>
      <c r="B171" s="29"/>
      <c r="C171" s="29"/>
      <c r="D171" s="29"/>
      <c r="E171" s="30"/>
      <c r="F171" s="29"/>
      <c r="G171" s="27" t="str">
        <f aca="false">IF($C171="","",IFERROR(INDEX('Lists &amp; Settings'!$C$15:$C$32,MATCH($C171,'Lists &amp; Settings'!$B$15:$B$32,0)),""))</f>
        <v/>
      </c>
      <c r="H171" s="27" t="str">
        <f aca="false">IF($C171="","",IFERROR(INDEX('Lists &amp; Settings'!$D$15:$D$32,MATCH($C171,'Lists &amp; Settings'!$B$15:$B$32,0)),""))</f>
        <v/>
      </c>
      <c r="I171" s="27" t="str">
        <f aca="false">IF($C171="","",IFERROR(INDEX('Lists &amp; Settings'!$E$15:$E$32,MATCH($C171,'Lists &amp; Settings'!$B$15:$B$32,0)),""))</f>
        <v/>
      </c>
      <c r="J171" s="27" t="str">
        <f aca="false">IF($A171="","",MONTH($A171))</f>
        <v/>
      </c>
      <c r="K171" s="27" t="str">
        <f aca="false">IF($A171="","",YEAR($A171))</f>
        <v/>
      </c>
    </row>
    <row r="172" customFormat="false" ht="15" hidden="false" customHeight="false" outlineLevel="0" collapsed="false">
      <c r="A172" s="28"/>
      <c r="B172" s="29"/>
      <c r="C172" s="29"/>
      <c r="D172" s="29"/>
      <c r="E172" s="30"/>
      <c r="F172" s="29"/>
      <c r="G172" s="27" t="str">
        <f aca="false">IF($C172="","",IFERROR(INDEX('Lists &amp; Settings'!$C$15:$C$32,MATCH($C172,'Lists &amp; Settings'!$B$15:$B$32,0)),""))</f>
        <v/>
      </c>
      <c r="H172" s="27" t="str">
        <f aca="false">IF($C172="","",IFERROR(INDEX('Lists &amp; Settings'!$D$15:$D$32,MATCH($C172,'Lists &amp; Settings'!$B$15:$B$32,0)),""))</f>
        <v/>
      </c>
      <c r="I172" s="27" t="str">
        <f aca="false">IF($C172="","",IFERROR(INDEX('Lists &amp; Settings'!$E$15:$E$32,MATCH($C172,'Lists &amp; Settings'!$B$15:$B$32,0)),""))</f>
        <v/>
      </c>
      <c r="J172" s="27" t="str">
        <f aca="false">IF($A172="","",MONTH($A172))</f>
        <v/>
      </c>
      <c r="K172" s="27" t="str">
        <f aca="false">IF($A172="","",YEAR($A172))</f>
        <v/>
      </c>
    </row>
    <row r="173" customFormat="false" ht="15" hidden="false" customHeight="false" outlineLevel="0" collapsed="false">
      <c r="A173" s="28"/>
      <c r="B173" s="29"/>
      <c r="C173" s="29"/>
      <c r="D173" s="29"/>
      <c r="E173" s="30"/>
      <c r="F173" s="29"/>
      <c r="G173" s="27" t="str">
        <f aca="false">IF($C173="","",IFERROR(INDEX('Lists &amp; Settings'!$C$15:$C$32,MATCH($C173,'Lists &amp; Settings'!$B$15:$B$32,0)),""))</f>
        <v/>
      </c>
      <c r="H173" s="27" t="str">
        <f aca="false">IF($C173="","",IFERROR(INDEX('Lists &amp; Settings'!$D$15:$D$32,MATCH($C173,'Lists &amp; Settings'!$B$15:$B$32,0)),""))</f>
        <v/>
      </c>
      <c r="I173" s="27" t="str">
        <f aca="false">IF($C173="","",IFERROR(INDEX('Lists &amp; Settings'!$E$15:$E$32,MATCH($C173,'Lists &amp; Settings'!$B$15:$B$32,0)),""))</f>
        <v/>
      </c>
      <c r="J173" s="27" t="str">
        <f aca="false">IF($A173="","",MONTH($A173))</f>
        <v/>
      </c>
      <c r="K173" s="27" t="str">
        <f aca="false">IF($A173="","",YEAR($A173))</f>
        <v/>
      </c>
    </row>
    <row r="174" customFormat="false" ht="15" hidden="false" customHeight="false" outlineLevel="0" collapsed="false">
      <c r="A174" s="28"/>
      <c r="B174" s="29"/>
      <c r="C174" s="29"/>
      <c r="D174" s="29"/>
      <c r="E174" s="30"/>
      <c r="F174" s="29"/>
      <c r="G174" s="27" t="str">
        <f aca="false">IF($C174="","",IFERROR(INDEX('Lists &amp; Settings'!$C$15:$C$32,MATCH($C174,'Lists &amp; Settings'!$B$15:$B$32,0)),""))</f>
        <v/>
      </c>
      <c r="H174" s="27" t="str">
        <f aca="false">IF($C174="","",IFERROR(INDEX('Lists &amp; Settings'!$D$15:$D$32,MATCH($C174,'Lists &amp; Settings'!$B$15:$B$32,0)),""))</f>
        <v/>
      </c>
      <c r="I174" s="27" t="str">
        <f aca="false">IF($C174="","",IFERROR(INDEX('Lists &amp; Settings'!$E$15:$E$32,MATCH($C174,'Lists &amp; Settings'!$B$15:$B$32,0)),""))</f>
        <v/>
      </c>
      <c r="J174" s="27" t="str">
        <f aca="false">IF($A174="","",MONTH($A174))</f>
        <v/>
      </c>
      <c r="K174" s="27" t="str">
        <f aca="false">IF($A174="","",YEAR($A174))</f>
        <v/>
      </c>
    </row>
    <row r="175" customFormat="false" ht="15" hidden="false" customHeight="false" outlineLevel="0" collapsed="false">
      <c r="A175" s="28"/>
      <c r="B175" s="29"/>
      <c r="C175" s="29"/>
      <c r="D175" s="29"/>
      <c r="E175" s="30"/>
      <c r="F175" s="29"/>
      <c r="G175" s="27" t="str">
        <f aca="false">IF($C175="","",IFERROR(INDEX('Lists &amp; Settings'!$C$15:$C$32,MATCH($C175,'Lists &amp; Settings'!$B$15:$B$32,0)),""))</f>
        <v/>
      </c>
      <c r="H175" s="27" t="str">
        <f aca="false">IF($C175="","",IFERROR(INDEX('Lists &amp; Settings'!$D$15:$D$32,MATCH($C175,'Lists &amp; Settings'!$B$15:$B$32,0)),""))</f>
        <v/>
      </c>
      <c r="I175" s="27" t="str">
        <f aca="false">IF($C175="","",IFERROR(INDEX('Lists &amp; Settings'!$E$15:$E$32,MATCH($C175,'Lists &amp; Settings'!$B$15:$B$32,0)),""))</f>
        <v/>
      </c>
      <c r="J175" s="27" t="str">
        <f aca="false">IF($A175="","",MONTH($A175))</f>
        <v/>
      </c>
      <c r="K175" s="27" t="str">
        <f aca="false">IF($A175="","",YEAR($A175))</f>
        <v/>
      </c>
    </row>
    <row r="176" customFormat="false" ht="15" hidden="false" customHeight="false" outlineLevel="0" collapsed="false">
      <c r="A176" s="28"/>
      <c r="B176" s="29"/>
      <c r="C176" s="29"/>
      <c r="D176" s="29"/>
      <c r="E176" s="30"/>
      <c r="F176" s="29"/>
      <c r="G176" s="27" t="str">
        <f aca="false">IF($C176="","",IFERROR(INDEX('Lists &amp; Settings'!$C$15:$C$32,MATCH($C176,'Lists &amp; Settings'!$B$15:$B$32,0)),""))</f>
        <v/>
      </c>
      <c r="H176" s="27" t="str">
        <f aca="false">IF($C176="","",IFERROR(INDEX('Lists &amp; Settings'!$D$15:$D$32,MATCH($C176,'Lists &amp; Settings'!$B$15:$B$32,0)),""))</f>
        <v/>
      </c>
      <c r="I176" s="27" t="str">
        <f aca="false">IF($C176="","",IFERROR(INDEX('Lists &amp; Settings'!$E$15:$E$32,MATCH($C176,'Lists &amp; Settings'!$B$15:$B$32,0)),""))</f>
        <v/>
      </c>
      <c r="J176" s="27" t="str">
        <f aca="false">IF($A176="","",MONTH($A176))</f>
        <v/>
      </c>
      <c r="K176" s="27" t="str">
        <f aca="false">IF($A176="","",YEAR($A176))</f>
        <v/>
      </c>
    </row>
    <row r="177" customFormat="false" ht="15" hidden="false" customHeight="false" outlineLevel="0" collapsed="false">
      <c r="A177" s="28"/>
      <c r="B177" s="29"/>
      <c r="C177" s="29"/>
      <c r="D177" s="29"/>
      <c r="E177" s="30"/>
      <c r="F177" s="29"/>
      <c r="G177" s="27" t="str">
        <f aca="false">IF($C177="","",IFERROR(INDEX('Lists &amp; Settings'!$C$15:$C$32,MATCH($C177,'Lists &amp; Settings'!$B$15:$B$32,0)),""))</f>
        <v/>
      </c>
      <c r="H177" s="27" t="str">
        <f aca="false">IF($C177="","",IFERROR(INDEX('Lists &amp; Settings'!$D$15:$D$32,MATCH($C177,'Lists &amp; Settings'!$B$15:$B$32,0)),""))</f>
        <v/>
      </c>
      <c r="I177" s="27" t="str">
        <f aca="false">IF($C177="","",IFERROR(INDEX('Lists &amp; Settings'!$E$15:$E$32,MATCH($C177,'Lists &amp; Settings'!$B$15:$B$32,0)),""))</f>
        <v/>
      </c>
      <c r="J177" s="27" t="str">
        <f aca="false">IF($A177="","",MONTH($A177))</f>
        <v/>
      </c>
      <c r="K177" s="27" t="str">
        <f aca="false">IF($A177="","",YEAR($A177))</f>
        <v/>
      </c>
    </row>
    <row r="178" customFormat="false" ht="15" hidden="false" customHeight="false" outlineLevel="0" collapsed="false">
      <c r="A178" s="28"/>
      <c r="B178" s="29"/>
      <c r="C178" s="29"/>
      <c r="D178" s="29"/>
      <c r="E178" s="30"/>
      <c r="F178" s="29"/>
      <c r="G178" s="27" t="str">
        <f aca="false">IF($C178="","",IFERROR(INDEX('Lists &amp; Settings'!$C$15:$C$32,MATCH($C178,'Lists &amp; Settings'!$B$15:$B$32,0)),""))</f>
        <v/>
      </c>
      <c r="H178" s="27" t="str">
        <f aca="false">IF($C178="","",IFERROR(INDEX('Lists &amp; Settings'!$D$15:$D$32,MATCH($C178,'Lists &amp; Settings'!$B$15:$B$32,0)),""))</f>
        <v/>
      </c>
      <c r="I178" s="27" t="str">
        <f aca="false">IF($C178="","",IFERROR(INDEX('Lists &amp; Settings'!$E$15:$E$32,MATCH($C178,'Lists &amp; Settings'!$B$15:$B$32,0)),""))</f>
        <v/>
      </c>
      <c r="J178" s="27" t="str">
        <f aca="false">IF($A178="","",MONTH($A178))</f>
        <v/>
      </c>
      <c r="K178" s="27" t="str">
        <f aca="false">IF($A178="","",YEAR($A178))</f>
        <v/>
      </c>
    </row>
    <row r="179" customFormat="false" ht="15" hidden="false" customHeight="false" outlineLevel="0" collapsed="false">
      <c r="A179" s="28"/>
      <c r="B179" s="29"/>
      <c r="C179" s="29"/>
      <c r="D179" s="29"/>
      <c r="E179" s="30"/>
      <c r="F179" s="29"/>
      <c r="G179" s="27" t="str">
        <f aca="false">IF($C179="","",IFERROR(INDEX('Lists &amp; Settings'!$C$15:$C$32,MATCH($C179,'Lists &amp; Settings'!$B$15:$B$32,0)),""))</f>
        <v/>
      </c>
      <c r="H179" s="27" t="str">
        <f aca="false">IF($C179="","",IFERROR(INDEX('Lists &amp; Settings'!$D$15:$D$32,MATCH($C179,'Lists &amp; Settings'!$B$15:$B$32,0)),""))</f>
        <v/>
      </c>
      <c r="I179" s="27" t="str">
        <f aca="false">IF($C179="","",IFERROR(INDEX('Lists &amp; Settings'!$E$15:$E$32,MATCH($C179,'Lists &amp; Settings'!$B$15:$B$32,0)),""))</f>
        <v/>
      </c>
      <c r="J179" s="27" t="str">
        <f aca="false">IF($A179="","",MONTH($A179))</f>
        <v/>
      </c>
      <c r="K179" s="27" t="str">
        <f aca="false">IF($A179="","",YEAR($A179))</f>
        <v/>
      </c>
    </row>
    <row r="180" customFormat="false" ht="15" hidden="false" customHeight="false" outlineLevel="0" collapsed="false">
      <c r="A180" s="28"/>
      <c r="B180" s="29"/>
      <c r="C180" s="29"/>
      <c r="D180" s="29"/>
      <c r="E180" s="30"/>
      <c r="F180" s="29"/>
      <c r="G180" s="27" t="str">
        <f aca="false">IF($C180="","",IFERROR(INDEX('Lists &amp; Settings'!$C$15:$C$32,MATCH($C180,'Lists &amp; Settings'!$B$15:$B$32,0)),""))</f>
        <v/>
      </c>
      <c r="H180" s="27" t="str">
        <f aca="false">IF($C180="","",IFERROR(INDEX('Lists &amp; Settings'!$D$15:$D$32,MATCH($C180,'Lists &amp; Settings'!$B$15:$B$32,0)),""))</f>
        <v/>
      </c>
      <c r="I180" s="27" t="str">
        <f aca="false">IF($C180="","",IFERROR(INDEX('Lists &amp; Settings'!$E$15:$E$32,MATCH($C180,'Lists &amp; Settings'!$B$15:$B$32,0)),""))</f>
        <v/>
      </c>
      <c r="J180" s="27" t="str">
        <f aca="false">IF($A180="","",MONTH($A180))</f>
        <v/>
      </c>
      <c r="K180" s="27" t="str">
        <f aca="false">IF($A180="","",YEAR($A180))</f>
        <v/>
      </c>
    </row>
    <row r="181" customFormat="false" ht="15" hidden="false" customHeight="false" outlineLevel="0" collapsed="false">
      <c r="A181" s="28"/>
      <c r="B181" s="29"/>
      <c r="C181" s="29"/>
      <c r="D181" s="29"/>
      <c r="E181" s="30"/>
      <c r="F181" s="29"/>
      <c r="G181" s="27" t="str">
        <f aca="false">IF($C181="","",IFERROR(INDEX('Lists &amp; Settings'!$C$15:$C$32,MATCH($C181,'Lists &amp; Settings'!$B$15:$B$32,0)),""))</f>
        <v/>
      </c>
      <c r="H181" s="27" t="str">
        <f aca="false">IF($C181="","",IFERROR(INDEX('Lists &amp; Settings'!$D$15:$D$32,MATCH($C181,'Lists &amp; Settings'!$B$15:$B$32,0)),""))</f>
        <v/>
      </c>
      <c r="I181" s="27" t="str">
        <f aca="false">IF($C181="","",IFERROR(INDEX('Lists &amp; Settings'!$E$15:$E$32,MATCH($C181,'Lists &amp; Settings'!$B$15:$B$32,0)),""))</f>
        <v/>
      </c>
      <c r="J181" s="27" t="str">
        <f aca="false">IF($A181="","",MONTH($A181))</f>
        <v/>
      </c>
      <c r="K181" s="27" t="str">
        <f aca="false">IF($A181="","",YEAR($A181))</f>
        <v/>
      </c>
    </row>
    <row r="182" customFormat="false" ht="15" hidden="false" customHeight="false" outlineLevel="0" collapsed="false">
      <c r="A182" s="28"/>
      <c r="B182" s="29"/>
      <c r="C182" s="29"/>
      <c r="D182" s="29"/>
      <c r="E182" s="30"/>
      <c r="F182" s="29"/>
      <c r="G182" s="27" t="str">
        <f aca="false">IF($C182="","",IFERROR(INDEX('Lists &amp; Settings'!$C$15:$C$32,MATCH($C182,'Lists &amp; Settings'!$B$15:$B$32,0)),""))</f>
        <v/>
      </c>
      <c r="H182" s="27" t="str">
        <f aca="false">IF($C182="","",IFERROR(INDEX('Lists &amp; Settings'!$D$15:$D$32,MATCH($C182,'Lists &amp; Settings'!$B$15:$B$32,0)),""))</f>
        <v/>
      </c>
      <c r="I182" s="27" t="str">
        <f aca="false">IF($C182="","",IFERROR(INDEX('Lists &amp; Settings'!$E$15:$E$32,MATCH($C182,'Lists &amp; Settings'!$B$15:$B$32,0)),""))</f>
        <v/>
      </c>
      <c r="J182" s="27" t="str">
        <f aca="false">IF($A182="","",MONTH($A182))</f>
        <v/>
      </c>
      <c r="K182" s="27" t="str">
        <f aca="false">IF($A182="","",YEAR($A182))</f>
        <v/>
      </c>
    </row>
    <row r="183" customFormat="false" ht="15" hidden="false" customHeight="false" outlineLevel="0" collapsed="false">
      <c r="A183" s="28"/>
      <c r="B183" s="29"/>
      <c r="C183" s="29"/>
      <c r="D183" s="29"/>
      <c r="E183" s="30"/>
      <c r="F183" s="29"/>
      <c r="G183" s="27" t="str">
        <f aca="false">IF($C183="","",IFERROR(INDEX('Lists &amp; Settings'!$C$15:$C$32,MATCH($C183,'Lists &amp; Settings'!$B$15:$B$32,0)),""))</f>
        <v/>
      </c>
      <c r="H183" s="27" t="str">
        <f aca="false">IF($C183="","",IFERROR(INDEX('Lists &amp; Settings'!$D$15:$D$32,MATCH($C183,'Lists &amp; Settings'!$B$15:$B$32,0)),""))</f>
        <v/>
      </c>
      <c r="I183" s="27" t="str">
        <f aca="false">IF($C183="","",IFERROR(INDEX('Lists &amp; Settings'!$E$15:$E$32,MATCH($C183,'Lists &amp; Settings'!$B$15:$B$32,0)),""))</f>
        <v/>
      </c>
      <c r="J183" s="27" t="str">
        <f aca="false">IF($A183="","",MONTH($A183))</f>
        <v/>
      </c>
      <c r="K183" s="27" t="str">
        <f aca="false">IF($A183="","",YEAR($A183))</f>
        <v/>
      </c>
    </row>
    <row r="184" customFormat="false" ht="15" hidden="false" customHeight="false" outlineLevel="0" collapsed="false">
      <c r="A184" s="28"/>
      <c r="B184" s="29"/>
      <c r="C184" s="29"/>
      <c r="D184" s="29"/>
      <c r="E184" s="30"/>
      <c r="F184" s="29"/>
      <c r="G184" s="27" t="str">
        <f aca="false">IF($C184="","",IFERROR(INDEX('Lists &amp; Settings'!$C$15:$C$32,MATCH($C184,'Lists &amp; Settings'!$B$15:$B$32,0)),""))</f>
        <v/>
      </c>
      <c r="H184" s="27" t="str">
        <f aca="false">IF($C184="","",IFERROR(INDEX('Lists &amp; Settings'!$D$15:$D$32,MATCH($C184,'Lists &amp; Settings'!$B$15:$B$32,0)),""))</f>
        <v/>
      </c>
      <c r="I184" s="27" t="str">
        <f aca="false">IF($C184="","",IFERROR(INDEX('Lists &amp; Settings'!$E$15:$E$32,MATCH($C184,'Lists &amp; Settings'!$B$15:$B$32,0)),""))</f>
        <v/>
      </c>
      <c r="J184" s="27" t="str">
        <f aca="false">IF($A184="","",MONTH($A184))</f>
        <v/>
      </c>
      <c r="K184" s="27" t="str">
        <f aca="false">IF($A184="","",YEAR($A184))</f>
        <v/>
      </c>
    </row>
    <row r="185" customFormat="false" ht="15" hidden="false" customHeight="false" outlineLevel="0" collapsed="false">
      <c r="A185" s="28"/>
      <c r="B185" s="29"/>
      <c r="C185" s="29"/>
      <c r="D185" s="29"/>
      <c r="E185" s="30"/>
      <c r="F185" s="29"/>
      <c r="G185" s="27" t="str">
        <f aca="false">IF($C185="","",IFERROR(INDEX('Lists &amp; Settings'!$C$15:$C$32,MATCH($C185,'Lists &amp; Settings'!$B$15:$B$32,0)),""))</f>
        <v/>
      </c>
      <c r="H185" s="27" t="str">
        <f aca="false">IF($C185="","",IFERROR(INDEX('Lists &amp; Settings'!$D$15:$D$32,MATCH($C185,'Lists &amp; Settings'!$B$15:$B$32,0)),""))</f>
        <v/>
      </c>
      <c r="I185" s="27" t="str">
        <f aca="false">IF($C185="","",IFERROR(INDEX('Lists &amp; Settings'!$E$15:$E$32,MATCH($C185,'Lists &amp; Settings'!$B$15:$B$32,0)),""))</f>
        <v/>
      </c>
      <c r="J185" s="27" t="str">
        <f aca="false">IF($A185="","",MONTH($A185))</f>
        <v/>
      </c>
      <c r="K185" s="27" t="str">
        <f aca="false">IF($A185="","",YEAR($A185))</f>
        <v/>
      </c>
    </row>
    <row r="186" customFormat="false" ht="15" hidden="false" customHeight="false" outlineLevel="0" collapsed="false">
      <c r="A186" s="28"/>
      <c r="B186" s="29"/>
      <c r="C186" s="29"/>
      <c r="D186" s="29"/>
      <c r="E186" s="30"/>
      <c r="F186" s="29"/>
      <c r="G186" s="27" t="str">
        <f aca="false">IF($C186="","",IFERROR(INDEX('Lists &amp; Settings'!$C$15:$C$32,MATCH($C186,'Lists &amp; Settings'!$B$15:$B$32,0)),""))</f>
        <v/>
      </c>
      <c r="H186" s="27" t="str">
        <f aca="false">IF($C186="","",IFERROR(INDEX('Lists &amp; Settings'!$D$15:$D$32,MATCH($C186,'Lists &amp; Settings'!$B$15:$B$32,0)),""))</f>
        <v/>
      </c>
      <c r="I186" s="27" t="str">
        <f aca="false">IF($C186="","",IFERROR(INDEX('Lists &amp; Settings'!$E$15:$E$32,MATCH($C186,'Lists &amp; Settings'!$B$15:$B$32,0)),""))</f>
        <v/>
      </c>
      <c r="J186" s="27" t="str">
        <f aca="false">IF($A186="","",MONTH($A186))</f>
        <v/>
      </c>
      <c r="K186" s="27" t="str">
        <f aca="false">IF($A186="","",YEAR($A186))</f>
        <v/>
      </c>
    </row>
    <row r="187" customFormat="false" ht="15" hidden="false" customHeight="false" outlineLevel="0" collapsed="false">
      <c r="A187" s="28"/>
      <c r="B187" s="29"/>
      <c r="C187" s="29"/>
      <c r="D187" s="29"/>
      <c r="E187" s="30"/>
      <c r="F187" s="29"/>
      <c r="G187" s="27" t="str">
        <f aca="false">IF($C187="","",IFERROR(INDEX('Lists &amp; Settings'!$C$15:$C$32,MATCH($C187,'Lists &amp; Settings'!$B$15:$B$32,0)),""))</f>
        <v/>
      </c>
      <c r="H187" s="27" t="str">
        <f aca="false">IF($C187="","",IFERROR(INDEX('Lists &amp; Settings'!$D$15:$D$32,MATCH($C187,'Lists &amp; Settings'!$B$15:$B$32,0)),""))</f>
        <v/>
      </c>
      <c r="I187" s="27" t="str">
        <f aca="false">IF($C187="","",IFERROR(INDEX('Lists &amp; Settings'!$E$15:$E$32,MATCH($C187,'Lists &amp; Settings'!$B$15:$B$32,0)),""))</f>
        <v/>
      </c>
      <c r="J187" s="27" t="str">
        <f aca="false">IF($A187="","",MONTH($A187))</f>
        <v/>
      </c>
      <c r="K187" s="27" t="str">
        <f aca="false">IF($A187="","",YEAR($A187))</f>
        <v/>
      </c>
    </row>
    <row r="188" customFormat="false" ht="15" hidden="false" customHeight="false" outlineLevel="0" collapsed="false">
      <c r="A188" s="28"/>
      <c r="B188" s="29"/>
      <c r="C188" s="29"/>
      <c r="D188" s="29"/>
      <c r="E188" s="30"/>
      <c r="F188" s="29"/>
      <c r="G188" s="27" t="str">
        <f aca="false">IF($C188="","",IFERROR(INDEX('Lists &amp; Settings'!$C$15:$C$32,MATCH($C188,'Lists &amp; Settings'!$B$15:$B$32,0)),""))</f>
        <v/>
      </c>
      <c r="H188" s="27" t="str">
        <f aca="false">IF($C188="","",IFERROR(INDEX('Lists &amp; Settings'!$D$15:$D$32,MATCH($C188,'Lists &amp; Settings'!$B$15:$B$32,0)),""))</f>
        <v/>
      </c>
      <c r="I188" s="27" t="str">
        <f aca="false">IF($C188="","",IFERROR(INDEX('Lists &amp; Settings'!$E$15:$E$32,MATCH($C188,'Lists &amp; Settings'!$B$15:$B$32,0)),""))</f>
        <v/>
      </c>
      <c r="J188" s="27" t="str">
        <f aca="false">IF($A188="","",MONTH($A188))</f>
        <v/>
      </c>
      <c r="K188" s="27" t="str">
        <f aca="false">IF($A188="","",YEAR($A188))</f>
        <v/>
      </c>
    </row>
    <row r="189" customFormat="false" ht="15" hidden="false" customHeight="false" outlineLevel="0" collapsed="false">
      <c r="A189" s="28"/>
      <c r="B189" s="29"/>
      <c r="C189" s="29"/>
      <c r="D189" s="29"/>
      <c r="E189" s="30"/>
      <c r="F189" s="29"/>
      <c r="G189" s="27" t="str">
        <f aca="false">IF($C189="","",IFERROR(INDEX('Lists &amp; Settings'!$C$15:$C$32,MATCH($C189,'Lists &amp; Settings'!$B$15:$B$32,0)),""))</f>
        <v/>
      </c>
      <c r="H189" s="27" t="str">
        <f aca="false">IF($C189="","",IFERROR(INDEX('Lists &amp; Settings'!$D$15:$D$32,MATCH($C189,'Lists &amp; Settings'!$B$15:$B$32,0)),""))</f>
        <v/>
      </c>
      <c r="I189" s="27" t="str">
        <f aca="false">IF($C189="","",IFERROR(INDEX('Lists &amp; Settings'!$E$15:$E$32,MATCH($C189,'Lists &amp; Settings'!$B$15:$B$32,0)),""))</f>
        <v/>
      </c>
      <c r="J189" s="27" t="str">
        <f aca="false">IF($A189="","",MONTH($A189))</f>
        <v/>
      </c>
      <c r="K189" s="27" t="str">
        <f aca="false">IF($A189="","",YEAR($A189))</f>
        <v/>
      </c>
    </row>
    <row r="190" customFormat="false" ht="15" hidden="false" customHeight="false" outlineLevel="0" collapsed="false">
      <c r="A190" s="28"/>
      <c r="B190" s="29"/>
      <c r="C190" s="29"/>
      <c r="D190" s="29"/>
      <c r="E190" s="30"/>
      <c r="F190" s="29"/>
      <c r="G190" s="27" t="str">
        <f aca="false">IF($C190="","",IFERROR(INDEX('Lists &amp; Settings'!$C$15:$C$32,MATCH($C190,'Lists &amp; Settings'!$B$15:$B$32,0)),""))</f>
        <v/>
      </c>
      <c r="H190" s="27" t="str">
        <f aca="false">IF($C190="","",IFERROR(INDEX('Lists &amp; Settings'!$D$15:$D$32,MATCH($C190,'Lists &amp; Settings'!$B$15:$B$32,0)),""))</f>
        <v/>
      </c>
      <c r="I190" s="27" t="str">
        <f aca="false">IF($C190="","",IFERROR(INDEX('Lists &amp; Settings'!$E$15:$E$32,MATCH($C190,'Lists &amp; Settings'!$B$15:$B$32,0)),""))</f>
        <v/>
      </c>
      <c r="J190" s="27" t="str">
        <f aca="false">IF($A190="","",MONTH($A190))</f>
        <v/>
      </c>
      <c r="K190" s="27" t="str">
        <f aca="false">IF($A190="","",YEAR($A190))</f>
        <v/>
      </c>
    </row>
    <row r="191" customFormat="false" ht="15" hidden="false" customHeight="false" outlineLevel="0" collapsed="false">
      <c r="A191" s="28"/>
      <c r="B191" s="29"/>
      <c r="C191" s="29"/>
      <c r="D191" s="29"/>
      <c r="E191" s="30"/>
      <c r="F191" s="29"/>
      <c r="G191" s="27" t="str">
        <f aca="false">IF($C191="","",IFERROR(INDEX('Lists &amp; Settings'!$C$15:$C$32,MATCH($C191,'Lists &amp; Settings'!$B$15:$B$32,0)),""))</f>
        <v/>
      </c>
      <c r="H191" s="27" t="str">
        <f aca="false">IF($C191="","",IFERROR(INDEX('Lists &amp; Settings'!$D$15:$D$32,MATCH($C191,'Lists &amp; Settings'!$B$15:$B$32,0)),""))</f>
        <v/>
      </c>
      <c r="I191" s="27" t="str">
        <f aca="false">IF($C191="","",IFERROR(INDEX('Lists &amp; Settings'!$E$15:$E$32,MATCH($C191,'Lists &amp; Settings'!$B$15:$B$32,0)),""))</f>
        <v/>
      </c>
      <c r="J191" s="27" t="str">
        <f aca="false">IF($A191="","",MONTH($A191))</f>
        <v/>
      </c>
      <c r="K191" s="27" t="str">
        <f aca="false">IF($A191="","",YEAR($A191))</f>
        <v/>
      </c>
    </row>
    <row r="192" customFormat="false" ht="15" hidden="false" customHeight="false" outlineLevel="0" collapsed="false">
      <c r="A192" s="28"/>
      <c r="B192" s="29"/>
      <c r="C192" s="29"/>
      <c r="D192" s="29"/>
      <c r="E192" s="30"/>
      <c r="F192" s="29"/>
      <c r="G192" s="27" t="str">
        <f aca="false">IF($C192="","",IFERROR(INDEX('Lists &amp; Settings'!$C$15:$C$32,MATCH($C192,'Lists &amp; Settings'!$B$15:$B$32,0)),""))</f>
        <v/>
      </c>
      <c r="H192" s="27" t="str">
        <f aca="false">IF($C192="","",IFERROR(INDEX('Lists &amp; Settings'!$D$15:$D$32,MATCH($C192,'Lists &amp; Settings'!$B$15:$B$32,0)),""))</f>
        <v/>
      </c>
      <c r="I192" s="27" t="str">
        <f aca="false">IF($C192="","",IFERROR(INDEX('Lists &amp; Settings'!$E$15:$E$32,MATCH($C192,'Lists &amp; Settings'!$B$15:$B$32,0)),""))</f>
        <v/>
      </c>
      <c r="J192" s="27" t="str">
        <f aca="false">IF($A192="","",MONTH($A192))</f>
        <v/>
      </c>
      <c r="K192" s="27" t="str">
        <f aca="false">IF($A192="","",YEAR($A192))</f>
        <v/>
      </c>
    </row>
    <row r="193" customFormat="false" ht="15" hidden="false" customHeight="false" outlineLevel="0" collapsed="false">
      <c r="A193" s="28"/>
      <c r="B193" s="29"/>
      <c r="C193" s="29"/>
      <c r="D193" s="29"/>
      <c r="E193" s="30"/>
      <c r="F193" s="29"/>
      <c r="G193" s="27" t="str">
        <f aca="false">IF($C193="","",IFERROR(INDEX('Lists &amp; Settings'!$C$15:$C$32,MATCH($C193,'Lists &amp; Settings'!$B$15:$B$32,0)),""))</f>
        <v/>
      </c>
      <c r="H193" s="27" t="str">
        <f aca="false">IF($C193="","",IFERROR(INDEX('Lists &amp; Settings'!$D$15:$D$32,MATCH($C193,'Lists &amp; Settings'!$B$15:$B$32,0)),""))</f>
        <v/>
      </c>
      <c r="I193" s="27" t="str">
        <f aca="false">IF($C193="","",IFERROR(INDEX('Lists &amp; Settings'!$E$15:$E$32,MATCH($C193,'Lists &amp; Settings'!$B$15:$B$32,0)),""))</f>
        <v/>
      </c>
      <c r="J193" s="27" t="str">
        <f aca="false">IF($A193="","",MONTH($A193))</f>
        <v/>
      </c>
      <c r="K193" s="27" t="str">
        <f aca="false">IF($A193="","",YEAR($A193))</f>
        <v/>
      </c>
    </row>
    <row r="194" customFormat="false" ht="15" hidden="false" customHeight="false" outlineLevel="0" collapsed="false">
      <c r="A194" s="28"/>
      <c r="B194" s="29"/>
      <c r="C194" s="29"/>
      <c r="D194" s="29"/>
      <c r="E194" s="30"/>
      <c r="F194" s="29"/>
      <c r="G194" s="27" t="str">
        <f aca="false">IF($C194="","",IFERROR(INDEX('Lists &amp; Settings'!$C$15:$C$32,MATCH($C194,'Lists &amp; Settings'!$B$15:$B$32,0)),""))</f>
        <v/>
      </c>
      <c r="H194" s="27" t="str">
        <f aca="false">IF($C194="","",IFERROR(INDEX('Lists &amp; Settings'!$D$15:$D$32,MATCH($C194,'Lists &amp; Settings'!$B$15:$B$32,0)),""))</f>
        <v/>
      </c>
      <c r="I194" s="27" t="str">
        <f aca="false">IF($C194="","",IFERROR(INDEX('Lists &amp; Settings'!$E$15:$E$32,MATCH($C194,'Lists &amp; Settings'!$B$15:$B$32,0)),""))</f>
        <v/>
      </c>
      <c r="J194" s="27" t="str">
        <f aca="false">IF($A194="","",MONTH($A194))</f>
        <v/>
      </c>
      <c r="K194" s="27" t="str">
        <f aca="false">IF($A194="","",YEAR($A194))</f>
        <v/>
      </c>
    </row>
    <row r="195" customFormat="false" ht="15" hidden="false" customHeight="false" outlineLevel="0" collapsed="false">
      <c r="A195" s="28"/>
      <c r="B195" s="29"/>
      <c r="C195" s="29"/>
      <c r="D195" s="29"/>
      <c r="E195" s="30"/>
      <c r="F195" s="29"/>
      <c r="G195" s="27" t="str">
        <f aca="false">IF($C195="","",IFERROR(INDEX('Lists &amp; Settings'!$C$15:$C$32,MATCH($C195,'Lists &amp; Settings'!$B$15:$B$32,0)),""))</f>
        <v/>
      </c>
      <c r="H195" s="27" t="str">
        <f aca="false">IF($C195="","",IFERROR(INDEX('Lists &amp; Settings'!$D$15:$D$32,MATCH($C195,'Lists &amp; Settings'!$B$15:$B$32,0)),""))</f>
        <v/>
      </c>
      <c r="I195" s="27" t="str">
        <f aca="false">IF($C195="","",IFERROR(INDEX('Lists &amp; Settings'!$E$15:$E$32,MATCH($C195,'Lists &amp; Settings'!$B$15:$B$32,0)),""))</f>
        <v/>
      </c>
      <c r="J195" s="27" t="str">
        <f aca="false">IF($A195="","",MONTH($A195))</f>
        <v/>
      </c>
      <c r="K195" s="27" t="str">
        <f aca="false">IF($A195="","",YEAR($A195))</f>
        <v/>
      </c>
    </row>
    <row r="196" customFormat="false" ht="15" hidden="false" customHeight="false" outlineLevel="0" collapsed="false">
      <c r="A196" s="28"/>
      <c r="B196" s="29"/>
      <c r="C196" s="29"/>
      <c r="D196" s="29"/>
      <c r="E196" s="30"/>
      <c r="F196" s="29"/>
      <c r="G196" s="27" t="str">
        <f aca="false">IF($C196="","",IFERROR(INDEX('Lists &amp; Settings'!$C$15:$C$32,MATCH($C196,'Lists &amp; Settings'!$B$15:$B$32,0)),""))</f>
        <v/>
      </c>
      <c r="H196" s="27" t="str">
        <f aca="false">IF($C196="","",IFERROR(INDEX('Lists &amp; Settings'!$D$15:$D$32,MATCH($C196,'Lists &amp; Settings'!$B$15:$B$32,0)),""))</f>
        <v/>
      </c>
      <c r="I196" s="27" t="str">
        <f aca="false">IF($C196="","",IFERROR(INDEX('Lists &amp; Settings'!$E$15:$E$32,MATCH($C196,'Lists &amp; Settings'!$B$15:$B$32,0)),""))</f>
        <v/>
      </c>
      <c r="J196" s="27" t="str">
        <f aca="false">IF($A196="","",MONTH($A196))</f>
        <v/>
      </c>
      <c r="K196" s="27" t="str">
        <f aca="false">IF($A196="","",YEAR($A196))</f>
        <v/>
      </c>
    </row>
    <row r="197" customFormat="false" ht="15" hidden="false" customHeight="false" outlineLevel="0" collapsed="false">
      <c r="A197" s="28"/>
      <c r="B197" s="29"/>
      <c r="C197" s="29"/>
      <c r="D197" s="29"/>
      <c r="E197" s="30"/>
      <c r="F197" s="29"/>
      <c r="G197" s="27" t="str">
        <f aca="false">IF($C197="","",IFERROR(INDEX('Lists &amp; Settings'!$C$15:$C$32,MATCH($C197,'Lists &amp; Settings'!$B$15:$B$32,0)),""))</f>
        <v/>
      </c>
      <c r="H197" s="27" t="str">
        <f aca="false">IF($C197="","",IFERROR(INDEX('Lists &amp; Settings'!$D$15:$D$32,MATCH($C197,'Lists &amp; Settings'!$B$15:$B$32,0)),""))</f>
        <v/>
      </c>
      <c r="I197" s="27" t="str">
        <f aca="false">IF($C197="","",IFERROR(INDEX('Lists &amp; Settings'!$E$15:$E$32,MATCH($C197,'Lists &amp; Settings'!$B$15:$B$32,0)),""))</f>
        <v/>
      </c>
      <c r="J197" s="27" t="str">
        <f aca="false">IF($A197="","",MONTH($A197))</f>
        <v/>
      </c>
      <c r="K197" s="27" t="str">
        <f aca="false">IF($A197="","",YEAR($A197))</f>
        <v/>
      </c>
    </row>
    <row r="198" customFormat="false" ht="15" hidden="false" customHeight="false" outlineLevel="0" collapsed="false">
      <c r="A198" s="28"/>
      <c r="B198" s="29"/>
      <c r="C198" s="29"/>
      <c r="D198" s="29"/>
      <c r="E198" s="30"/>
      <c r="F198" s="29"/>
      <c r="G198" s="27" t="str">
        <f aca="false">IF($C198="","",IFERROR(INDEX('Lists &amp; Settings'!$C$15:$C$32,MATCH($C198,'Lists &amp; Settings'!$B$15:$B$32,0)),""))</f>
        <v/>
      </c>
      <c r="H198" s="27" t="str">
        <f aca="false">IF($C198="","",IFERROR(INDEX('Lists &amp; Settings'!$D$15:$D$32,MATCH($C198,'Lists &amp; Settings'!$B$15:$B$32,0)),""))</f>
        <v/>
      </c>
      <c r="I198" s="27" t="str">
        <f aca="false">IF($C198="","",IFERROR(INDEX('Lists &amp; Settings'!$E$15:$E$32,MATCH($C198,'Lists &amp; Settings'!$B$15:$B$32,0)),""))</f>
        <v/>
      </c>
      <c r="J198" s="27" t="str">
        <f aca="false">IF($A198="","",MONTH($A198))</f>
        <v/>
      </c>
      <c r="K198" s="27" t="str">
        <f aca="false">IF($A198="","",YEAR($A198))</f>
        <v/>
      </c>
    </row>
    <row r="199" customFormat="false" ht="15" hidden="false" customHeight="false" outlineLevel="0" collapsed="false">
      <c r="A199" s="28"/>
      <c r="B199" s="29"/>
      <c r="C199" s="29"/>
      <c r="D199" s="29"/>
      <c r="E199" s="30"/>
      <c r="F199" s="29"/>
      <c r="G199" s="27" t="str">
        <f aca="false">IF($C199="","",IFERROR(INDEX('Lists &amp; Settings'!$C$15:$C$32,MATCH($C199,'Lists &amp; Settings'!$B$15:$B$32,0)),""))</f>
        <v/>
      </c>
      <c r="H199" s="27" t="str">
        <f aca="false">IF($C199="","",IFERROR(INDEX('Lists &amp; Settings'!$D$15:$D$32,MATCH($C199,'Lists &amp; Settings'!$B$15:$B$32,0)),""))</f>
        <v/>
      </c>
      <c r="I199" s="27" t="str">
        <f aca="false">IF($C199="","",IFERROR(INDEX('Lists &amp; Settings'!$E$15:$E$32,MATCH($C199,'Lists &amp; Settings'!$B$15:$B$32,0)),""))</f>
        <v/>
      </c>
      <c r="J199" s="27" t="str">
        <f aca="false">IF($A199="","",MONTH($A199))</f>
        <v/>
      </c>
      <c r="K199" s="27" t="str">
        <f aca="false">IF($A199="","",YEAR($A199))</f>
        <v/>
      </c>
    </row>
    <row r="200" customFormat="false" ht="15" hidden="false" customHeight="false" outlineLevel="0" collapsed="false">
      <c r="A200" s="28"/>
      <c r="B200" s="29"/>
      <c r="C200" s="29"/>
      <c r="D200" s="29"/>
      <c r="E200" s="30"/>
      <c r="F200" s="29"/>
      <c r="G200" s="27" t="str">
        <f aca="false">IF($C200="","",IFERROR(INDEX('Lists &amp; Settings'!$C$15:$C$32,MATCH($C200,'Lists &amp; Settings'!$B$15:$B$32,0)),""))</f>
        <v/>
      </c>
      <c r="H200" s="27" t="str">
        <f aca="false">IF($C200="","",IFERROR(INDEX('Lists &amp; Settings'!$D$15:$D$32,MATCH($C200,'Lists &amp; Settings'!$B$15:$B$32,0)),""))</f>
        <v/>
      </c>
      <c r="I200" s="27" t="str">
        <f aca="false">IF($C200="","",IFERROR(INDEX('Lists &amp; Settings'!$E$15:$E$32,MATCH($C200,'Lists &amp; Settings'!$B$15:$B$32,0)),""))</f>
        <v/>
      </c>
      <c r="J200" s="27" t="str">
        <f aca="false">IF($A200="","",MONTH($A200))</f>
        <v/>
      </c>
      <c r="K200" s="27" t="str">
        <f aca="false">IF($A200="","",YEAR($A200))</f>
        <v/>
      </c>
    </row>
    <row r="201" customFormat="false" ht="15" hidden="false" customHeight="false" outlineLevel="0" collapsed="false">
      <c r="A201" s="28"/>
      <c r="B201" s="29"/>
      <c r="C201" s="29"/>
      <c r="D201" s="29"/>
      <c r="E201" s="30"/>
      <c r="F201" s="29"/>
      <c r="G201" s="27" t="str">
        <f aca="false">IF($C201="","",IFERROR(INDEX('Lists &amp; Settings'!$C$15:$C$32,MATCH($C201,'Lists &amp; Settings'!$B$15:$B$32,0)),""))</f>
        <v/>
      </c>
      <c r="H201" s="27" t="str">
        <f aca="false">IF($C201="","",IFERROR(INDEX('Lists &amp; Settings'!$D$15:$D$32,MATCH($C201,'Lists &amp; Settings'!$B$15:$B$32,0)),""))</f>
        <v/>
      </c>
      <c r="I201" s="27" t="str">
        <f aca="false">IF($C201="","",IFERROR(INDEX('Lists &amp; Settings'!$E$15:$E$32,MATCH($C201,'Lists &amp; Settings'!$B$15:$B$32,0)),""))</f>
        <v/>
      </c>
      <c r="J201" s="27" t="str">
        <f aca="false">IF($A201="","",MONTH($A201))</f>
        <v/>
      </c>
      <c r="K201" s="27" t="str">
        <f aca="false">IF($A201="","",YEAR($A201))</f>
        <v/>
      </c>
    </row>
    <row r="202" customFormat="false" ht="15" hidden="false" customHeight="false" outlineLevel="0" collapsed="false">
      <c r="A202" s="28"/>
      <c r="B202" s="29"/>
      <c r="C202" s="29"/>
      <c r="D202" s="29"/>
      <c r="E202" s="30"/>
      <c r="F202" s="29"/>
      <c r="G202" s="27" t="str">
        <f aca="false">IF($C202="","",IFERROR(INDEX('Lists &amp; Settings'!$C$15:$C$32,MATCH($C202,'Lists &amp; Settings'!$B$15:$B$32,0)),""))</f>
        <v/>
      </c>
      <c r="H202" s="27" t="str">
        <f aca="false">IF($C202="","",IFERROR(INDEX('Lists &amp; Settings'!$D$15:$D$32,MATCH($C202,'Lists &amp; Settings'!$B$15:$B$32,0)),""))</f>
        <v/>
      </c>
      <c r="I202" s="27" t="str">
        <f aca="false">IF($C202="","",IFERROR(INDEX('Lists &amp; Settings'!$E$15:$E$32,MATCH($C202,'Lists &amp; Settings'!$B$15:$B$32,0)),""))</f>
        <v/>
      </c>
      <c r="J202" s="27" t="str">
        <f aca="false">IF($A202="","",MONTH($A202))</f>
        <v/>
      </c>
      <c r="K202" s="27" t="str">
        <f aca="false">IF($A202="","",YEAR($A202))</f>
        <v/>
      </c>
    </row>
    <row r="203" customFormat="false" ht="15" hidden="false" customHeight="false" outlineLevel="0" collapsed="false">
      <c r="A203" s="28"/>
      <c r="B203" s="29"/>
      <c r="C203" s="29"/>
      <c r="D203" s="29"/>
      <c r="E203" s="30"/>
      <c r="F203" s="29"/>
      <c r="G203" s="27" t="str">
        <f aca="false">IF($C203="","",IFERROR(INDEX('Lists &amp; Settings'!$C$15:$C$32,MATCH($C203,'Lists &amp; Settings'!$B$15:$B$32,0)),""))</f>
        <v/>
      </c>
      <c r="H203" s="27" t="str">
        <f aca="false">IF($C203="","",IFERROR(INDEX('Lists &amp; Settings'!$D$15:$D$32,MATCH($C203,'Lists &amp; Settings'!$B$15:$B$32,0)),""))</f>
        <v/>
      </c>
      <c r="I203" s="27" t="str">
        <f aca="false">IF($C203="","",IFERROR(INDEX('Lists &amp; Settings'!$E$15:$E$32,MATCH($C203,'Lists &amp; Settings'!$B$15:$B$32,0)),""))</f>
        <v/>
      </c>
      <c r="J203" s="27" t="str">
        <f aca="false">IF($A203="","",MONTH($A203))</f>
        <v/>
      </c>
      <c r="K203" s="27" t="str">
        <f aca="false">IF($A203="","",YEAR($A203))</f>
        <v/>
      </c>
    </row>
    <row r="204" customFormat="false" ht="15" hidden="false" customHeight="false" outlineLevel="0" collapsed="false">
      <c r="A204" s="28"/>
      <c r="B204" s="29"/>
      <c r="C204" s="29"/>
      <c r="D204" s="29"/>
      <c r="E204" s="30"/>
      <c r="F204" s="29"/>
      <c r="G204" s="27" t="str">
        <f aca="false">IF($C204="","",IFERROR(INDEX('Lists &amp; Settings'!$C$15:$C$32,MATCH($C204,'Lists &amp; Settings'!$B$15:$B$32,0)),""))</f>
        <v/>
      </c>
      <c r="H204" s="27" t="str">
        <f aca="false">IF($C204="","",IFERROR(INDEX('Lists &amp; Settings'!$D$15:$D$32,MATCH($C204,'Lists &amp; Settings'!$B$15:$B$32,0)),""))</f>
        <v/>
      </c>
      <c r="I204" s="27" t="str">
        <f aca="false">IF($C204="","",IFERROR(INDEX('Lists &amp; Settings'!$E$15:$E$32,MATCH($C204,'Lists &amp; Settings'!$B$15:$B$32,0)),""))</f>
        <v/>
      </c>
      <c r="J204" s="27" t="str">
        <f aca="false">IF($A204="","",MONTH($A204))</f>
        <v/>
      </c>
      <c r="K204" s="27" t="str">
        <f aca="false">IF($A204="","",YEAR($A204))</f>
        <v/>
      </c>
    </row>
    <row r="205" customFormat="false" ht="15" hidden="false" customHeight="false" outlineLevel="0" collapsed="false">
      <c r="A205" s="28"/>
      <c r="B205" s="29"/>
      <c r="C205" s="29"/>
      <c r="D205" s="29"/>
      <c r="E205" s="30"/>
      <c r="F205" s="29"/>
      <c r="G205" s="27" t="str">
        <f aca="false">IF($C205="","",IFERROR(INDEX('Lists &amp; Settings'!$C$15:$C$32,MATCH($C205,'Lists &amp; Settings'!$B$15:$B$32,0)),""))</f>
        <v/>
      </c>
      <c r="H205" s="27" t="str">
        <f aca="false">IF($C205="","",IFERROR(INDEX('Lists &amp; Settings'!$D$15:$D$32,MATCH($C205,'Lists &amp; Settings'!$B$15:$B$32,0)),""))</f>
        <v/>
      </c>
      <c r="I205" s="27" t="str">
        <f aca="false">IF($C205="","",IFERROR(INDEX('Lists &amp; Settings'!$E$15:$E$32,MATCH($C205,'Lists &amp; Settings'!$B$15:$B$32,0)),""))</f>
        <v/>
      </c>
      <c r="J205" s="27" t="str">
        <f aca="false">IF($A205="","",MONTH($A205))</f>
        <v/>
      </c>
      <c r="K205" s="27" t="str">
        <f aca="false">IF($A205="","",YEAR($A205))</f>
        <v/>
      </c>
    </row>
    <row r="206" customFormat="false" ht="15" hidden="false" customHeight="false" outlineLevel="0" collapsed="false">
      <c r="A206" s="28"/>
      <c r="B206" s="29"/>
      <c r="C206" s="29"/>
      <c r="D206" s="29"/>
      <c r="E206" s="30"/>
      <c r="F206" s="29"/>
      <c r="G206" s="27" t="str">
        <f aca="false">IF($C206="","",IFERROR(INDEX('Lists &amp; Settings'!$C$15:$C$32,MATCH($C206,'Lists &amp; Settings'!$B$15:$B$32,0)),""))</f>
        <v/>
      </c>
      <c r="H206" s="27" t="str">
        <f aca="false">IF($C206="","",IFERROR(INDEX('Lists &amp; Settings'!$D$15:$D$32,MATCH($C206,'Lists &amp; Settings'!$B$15:$B$32,0)),""))</f>
        <v/>
      </c>
      <c r="I206" s="27" t="str">
        <f aca="false">IF($C206="","",IFERROR(INDEX('Lists &amp; Settings'!$E$15:$E$32,MATCH($C206,'Lists &amp; Settings'!$B$15:$B$32,0)),""))</f>
        <v/>
      </c>
      <c r="J206" s="27" t="str">
        <f aca="false">IF($A206="","",MONTH($A206))</f>
        <v/>
      </c>
      <c r="K206" s="27" t="str">
        <f aca="false">IF($A206="","",YEAR($A206))</f>
        <v/>
      </c>
    </row>
    <row r="207" customFormat="false" ht="15" hidden="false" customHeight="false" outlineLevel="0" collapsed="false">
      <c r="A207" s="28"/>
      <c r="B207" s="29"/>
      <c r="C207" s="29"/>
      <c r="D207" s="29"/>
      <c r="E207" s="30"/>
      <c r="F207" s="29"/>
      <c r="G207" s="27" t="str">
        <f aca="false">IF($C207="","",IFERROR(INDEX('Lists &amp; Settings'!$C$15:$C$32,MATCH($C207,'Lists &amp; Settings'!$B$15:$B$32,0)),""))</f>
        <v/>
      </c>
      <c r="H207" s="27" t="str">
        <f aca="false">IF($C207="","",IFERROR(INDEX('Lists &amp; Settings'!$D$15:$D$32,MATCH($C207,'Lists &amp; Settings'!$B$15:$B$32,0)),""))</f>
        <v/>
      </c>
      <c r="I207" s="27" t="str">
        <f aca="false">IF($C207="","",IFERROR(INDEX('Lists &amp; Settings'!$E$15:$E$32,MATCH($C207,'Lists &amp; Settings'!$B$15:$B$32,0)),""))</f>
        <v/>
      </c>
      <c r="J207" s="27" t="str">
        <f aca="false">IF($A207="","",MONTH($A207))</f>
        <v/>
      </c>
      <c r="K207" s="27" t="str">
        <f aca="false">IF($A207="","",YEAR($A207))</f>
        <v/>
      </c>
    </row>
    <row r="208" customFormat="false" ht="15" hidden="false" customHeight="false" outlineLevel="0" collapsed="false">
      <c r="A208" s="28"/>
      <c r="B208" s="29"/>
      <c r="C208" s="29"/>
      <c r="D208" s="29"/>
      <c r="E208" s="30"/>
      <c r="F208" s="29"/>
      <c r="G208" s="27" t="str">
        <f aca="false">IF($C208="","",IFERROR(INDEX('Lists &amp; Settings'!$C$15:$C$32,MATCH($C208,'Lists &amp; Settings'!$B$15:$B$32,0)),""))</f>
        <v/>
      </c>
      <c r="H208" s="27" t="str">
        <f aca="false">IF($C208="","",IFERROR(INDEX('Lists &amp; Settings'!$D$15:$D$32,MATCH($C208,'Lists &amp; Settings'!$B$15:$B$32,0)),""))</f>
        <v/>
      </c>
      <c r="I208" s="27" t="str">
        <f aca="false">IF($C208="","",IFERROR(INDEX('Lists &amp; Settings'!$E$15:$E$32,MATCH($C208,'Lists &amp; Settings'!$B$15:$B$32,0)),""))</f>
        <v/>
      </c>
      <c r="J208" s="27" t="str">
        <f aca="false">IF($A208="","",MONTH($A208))</f>
        <v/>
      </c>
      <c r="K208" s="27" t="str">
        <f aca="false">IF($A208="","",YEAR($A208))</f>
        <v/>
      </c>
    </row>
    <row r="209" customFormat="false" ht="15" hidden="false" customHeight="false" outlineLevel="0" collapsed="false">
      <c r="A209" s="28"/>
      <c r="B209" s="29"/>
      <c r="C209" s="29"/>
      <c r="D209" s="29"/>
      <c r="E209" s="30"/>
      <c r="F209" s="29"/>
      <c r="G209" s="27" t="str">
        <f aca="false">IF($C209="","",IFERROR(INDEX('Lists &amp; Settings'!$C$15:$C$32,MATCH($C209,'Lists &amp; Settings'!$B$15:$B$32,0)),""))</f>
        <v/>
      </c>
      <c r="H209" s="27" t="str">
        <f aca="false">IF($C209="","",IFERROR(INDEX('Lists &amp; Settings'!$D$15:$D$32,MATCH($C209,'Lists &amp; Settings'!$B$15:$B$32,0)),""))</f>
        <v/>
      </c>
      <c r="I209" s="27" t="str">
        <f aca="false">IF($C209="","",IFERROR(INDEX('Lists &amp; Settings'!$E$15:$E$32,MATCH($C209,'Lists &amp; Settings'!$B$15:$B$32,0)),""))</f>
        <v/>
      </c>
      <c r="J209" s="27" t="str">
        <f aca="false">IF($A209="","",MONTH($A209))</f>
        <v/>
      </c>
      <c r="K209" s="27" t="str">
        <f aca="false">IF($A209="","",YEAR($A209))</f>
        <v/>
      </c>
    </row>
    <row r="210" customFormat="false" ht="15" hidden="false" customHeight="false" outlineLevel="0" collapsed="false">
      <c r="A210" s="28"/>
      <c r="B210" s="29"/>
      <c r="C210" s="29"/>
      <c r="D210" s="29"/>
      <c r="E210" s="30"/>
      <c r="F210" s="29"/>
      <c r="G210" s="27" t="str">
        <f aca="false">IF($C210="","",IFERROR(INDEX('Lists &amp; Settings'!$C$15:$C$32,MATCH($C210,'Lists &amp; Settings'!$B$15:$B$32,0)),""))</f>
        <v/>
      </c>
      <c r="H210" s="27" t="str">
        <f aca="false">IF($C210="","",IFERROR(INDEX('Lists &amp; Settings'!$D$15:$D$32,MATCH($C210,'Lists &amp; Settings'!$B$15:$B$32,0)),""))</f>
        <v/>
      </c>
      <c r="I210" s="27" t="str">
        <f aca="false">IF($C210="","",IFERROR(INDEX('Lists &amp; Settings'!$E$15:$E$32,MATCH($C210,'Lists &amp; Settings'!$B$15:$B$32,0)),""))</f>
        <v/>
      </c>
      <c r="J210" s="27" t="str">
        <f aca="false">IF($A210="","",MONTH($A210))</f>
        <v/>
      </c>
      <c r="K210" s="27" t="str">
        <f aca="false">IF($A210="","",YEAR($A210))</f>
        <v/>
      </c>
    </row>
    <row r="211" customFormat="false" ht="15" hidden="false" customHeight="false" outlineLevel="0" collapsed="false">
      <c r="A211" s="28"/>
      <c r="B211" s="29"/>
      <c r="C211" s="29"/>
      <c r="D211" s="29"/>
      <c r="E211" s="30"/>
      <c r="F211" s="29"/>
      <c r="G211" s="27" t="str">
        <f aca="false">IF($C211="","",IFERROR(INDEX('Lists &amp; Settings'!$C$15:$C$32,MATCH($C211,'Lists &amp; Settings'!$B$15:$B$32,0)),""))</f>
        <v/>
      </c>
      <c r="H211" s="27" t="str">
        <f aca="false">IF($C211="","",IFERROR(INDEX('Lists &amp; Settings'!$D$15:$D$32,MATCH($C211,'Lists &amp; Settings'!$B$15:$B$32,0)),""))</f>
        <v/>
      </c>
      <c r="I211" s="27" t="str">
        <f aca="false">IF($C211="","",IFERROR(INDEX('Lists &amp; Settings'!$E$15:$E$32,MATCH($C211,'Lists &amp; Settings'!$B$15:$B$32,0)),""))</f>
        <v/>
      </c>
      <c r="J211" s="27" t="str">
        <f aca="false">IF($A211="","",MONTH($A211))</f>
        <v/>
      </c>
      <c r="K211" s="27" t="str">
        <f aca="false">IF($A211="","",YEAR($A211))</f>
        <v/>
      </c>
    </row>
    <row r="212" customFormat="false" ht="15" hidden="false" customHeight="false" outlineLevel="0" collapsed="false">
      <c r="A212" s="28"/>
      <c r="B212" s="29"/>
      <c r="C212" s="29"/>
      <c r="D212" s="29"/>
      <c r="E212" s="30"/>
      <c r="F212" s="29"/>
      <c r="G212" s="27" t="str">
        <f aca="false">IF($C212="","",IFERROR(INDEX('Lists &amp; Settings'!$C$15:$C$32,MATCH($C212,'Lists &amp; Settings'!$B$15:$B$32,0)),""))</f>
        <v/>
      </c>
      <c r="H212" s="27" t="str">
        <f aca="false">IF($C212="","",IFERROR(INDEX('Lists &amp; Settings'!$D$15:$D$32,MATCH($C212,'Lists &amp; Settings'!$B$15:$B$32,0)),""))</f>
        <v/>
      </c>
      <c r="I212" s="27" t="str">
        <f aca="false">IF($C212="","",IFERROR(INDEX('Lists &amp; Settings'!$E$15:$E$32,MATCH($C212,'Lists &amp; Settings'!$B$15:$B$32,0)),""))</f>
        <v/>
      </c>
      <c r="J212" s="27" t="str">
        <f aca="false">IF($A212="","",MONTH($A212))</f>
        <v/>
      </c>
      <c r="K212" s="27" t="str">
        <f aca="false">IF($A212="","",YEAR($A212))</f>
        <v/>
      </c>
    </row>
    <row r="213" customFormat="false" ht="15" hidden="false" customHeight="false" outlineLevel="0" collapsed="false">
      <c r="A213" s="28"/>
      <c r="B213" s="29"/>
      <c r="C213" s="29"/>
      <c r="D213" s="29"/>
      <c r="E213" s="30"/>
      <c r="F213" s="29"/>
      <c r="G213" s="27" t="str">
        <f aca="false">IF($C213="","",IFERROR(INDEX('Lists &amp; Settings'!$C$15:$C$32,MATCH($C213,'Lists &amp; Settings'!$B$15:$B$32,0)),""))</f>
        <v/>
      </c>
      <c r="H213" s="27" t="str">
        <f aca="false">IF($C213="","",IFERROR(INDEX('Lists &amp; Settings'!$D$15:$D$32,MATCH($C213,'Lists &amp; Settings'!$B$15:$B$32,0)),""))</f>
        <v/>
      </c>
      <c r="I213" s="27" t="str">
        <f aca="false">IF($C213="","",IFERROR(INDEX('Lists &amp; Settings'!$E$15:$E$32,MATCH($C213,'Lists &amp; Settings'!$B$15:$B$32,0)),""))</f>
        <v/>
      </c>
      <c r="J213" s="27" t="str">
        <f aca="false">IF($A213="","",MONTH($A213))</f>
        <v/>
      </c>
      <c r="K213" s="27" t="str">
        <f aca="false">IF($A213="","",YEAR($A213))</f>
        <v/>
      </c>
    </row>
    <row r="214" customFormat="false" ht="15" hidden="false" customHeight="false" outlineLevel="0" collapsed="false">
      <c r="A214" s="28"/>
      <c r="B214" s="29"/>
      <c r="C214" s="29"/>
      <c r="D214" s="29"/>
      <c r="E214" s="30"/>
      <c r="F214" s="29"/>
      <c r="G214" s="27" t="str">
        <f aca="false">IF($C214="","",IFERROR(INDEX('Lists &amp; Settings'!$C$15:$C$32,MATCH($C214,'Lists &amp; Settings'!$B$15:$B$32,0)),""))</f>
        <v/>
      </c>
      <c r="H214" s="27" t="str">
        <f aca="false">IF($C214="","",IFERROR(INDEX('Lists &amp; Settings'!$D$15:$D$32,MATCH($C214,'Lists &amp; Settings'!$B$15:$B$32,0)),""))</f>
        <v/>
      </c>
      <c r="I214" s="27" t="str">
        <f aca="false">IF($C214="","",IFERROR(INDEX('Lists &amp; Settings'!$E$15:$E$32,MATCH($C214,'Lists &amp; Settings'!$B$15:$B$32,0)),""))</f>
        <v/>
      </c>
      <c r="J214" s="27" t="str">
        <f aca="false">IF($A214="","",MONTH($A214))</f>
        <v/>
      </c>
      <c r="K214" s="27" t="str">
        <f aca="false">IF($A214="","",YEAR($A214))</f>
        <v/>
      </c>
    </row>
    <row r="215" customFormat="false" ht="15" hidden="false" customHeight="false" outlineLevel="0" collapsed="false">
      <c r="A215" s="28"/>
      <c r="B215" s="29"/>
      <c r="C215" s="29"/>
      <c r="D215" s="29"/>
      <c r="E215" s="30"/>
      <c r="F215" s="29"/>
      <c r="G215" s="27" t="str">
        <f aca="false">IF($C215="","",IFERROR(INDEX('Lists &amp; Settings'!$C$15:$C$32,MATCH($C215,'Lists &amp; Settings'!$B$15:$B$32,0)),""))</f>
        <v/>
      </c>
      <c r="H215" s="27" t="str">
        <f aca="false">IF($C215="","",IFERROR(INDEX('Lists &amp; Settings'!$D$15:$D$32,MATCH($C215,'Lists &amp; Settings'!$B$15:$B$32,0)),""))</f>
        <v/>
      </c>
      <c r="I215" s="27" t="str">
        <f aca="false">IF($C215="","",IFERROR(INDEX('Lists &amp; Settings'!$E$15:$E$32,MATCH($C215,'Lists &amp; Settings'!$B$15:$B$32,0)),""))</f>
        <v/>
      </c>
      <c r="J215" s="27" t="str">
        <f aca="false">IF($A215="","",MONTH($A215))</f>
        <v/>
      </c>
      <c r="K215" s="27" t="str">
        <f aca="false">IF($A215="","",YEAR($A215))</f>
        <v/>
      </c>
    </row>
    <row r="216" customFormat="false" ht="15" hidden="false" customHeight="false" outlineLevel="0" collapsed="false">
      <c r="A216" s="28"/>
      <c r="B216" s="29"/>
      <c r="C216" s="29"/>
      <c r="D216" s="29"/>
      <c r="E216" s="30"/>
      <c r="F216" s="29"/>
      <c r="G216" s="27" t="str">
        <f aca="false">IF($C216="","",IFERROR(INDEX('Lists &amp; Settings'!$C$15:$C$32,MATCH($C216,'Lists &amp; Settings'!$B$15:$B$32,0)),""))</f>
        <v/>
      </c>
      <c r="H216" s="27" t="str">
        <f aca="false">IF($C216="","",IFERROR(INDEX('Lists &amp; Settings'!$D$15:$D$32,MATCH($C216,'Lists &amp; Settings'!$B$15:$B$32,0)),""))</f>
        <v/>
      </c>
      <c r="I216" s="27" t="str">
        <f aca="false">IF($C216="","",IFERROR(INDEX('Lists &amp; Settings'!$E$15:$E$32,MATCH($C216,'Lists &amp; Settings'!$B$15:$B$32,0)),""))</f>
        <v/>
      </c>
      <c r="J216" s="27" t="str">
        <f aca="false">IF($A216="","",MONTH($A216))</f>
        <v/>
      </c>
      <c r="K216" s="27" t="str">
        <f aca="false">IF($A216="","",YEAR($A216))</f>
        <v/>
      </c>
    </row>
    <row r="217" customFormat="false" ht="15" hidden="false" customHeight="false" outlineLevel="0" collapsed="false">
      <c r="A217" s="28"/>
      <c r="B217" s="29"/>
      <c r="C217" s="29"/>
      <c r="D217" s="29"/>
      <c r="E217" s="30"/>
      <c r="F217" s="29"/>
      <c r="G217" s="27" t="str">
        <f aca="false">IF($C217="","",IFERROR(INDEX('Lists &amp; Settings'!$C$15:$C$32,MATCH($C217,'Lists &amp; Settings'!$B$15:$B$32,0)),""))</f>
        <v/>
      </c>
      <c r="H217" s="27" t="str">
        <f aca="false">IF($C217="","",IFERROR(INDEX('Lists &amp; Settings'!$D$15:$D$32,MATCH($C217,'Lists &amp; Settings'!$B$15:$B$32,0)),""))</f>
        <v/>
      </c>
      <c r="I217" s="27" t="str">
        <f aca="false">IF($C217="","",IFERROR(INDEX('Lists &amp; Settings'!$E$15:$E$32,MATCH($C217,'Lists &amp; Settings'!$B$15:$B$32,0)),""))</f>
        <v/>
      </c>
      <c r="J217" s="27" t="str">
        <f aca="false">IF($A217="","",MONTH($A217))</f>
        <v/>
      </c>
      <c r="K217" s="27" t="str">
        <f aca="false">IF($A217="","",YEAR($A217))</f>
        <v/>
      </c>
    </row>
    <row r="218" customFormat="false" ht="15" hidden="false" customHeight="false" outlineLevel="0" collapsed="false">
      <c r="A218" s="28"/>
      <c r="B218" s="29"/>
      <c r="C218" s="29"/>
      <c r="D218" s="29"/>
      <c r="E218" s="30"/>
      <c r="F218" s="29"/>
      <c r="G218" s="27" t="str">
        <f aca="false">IF($C218="","",IFERROR(INDEX('Lists &amp; Settings'!$C$15:$C$32,MATCH($C218,'Lists &amp; Settings'!$B$15:$B$32,0)),""))</f>
        <v/>
      </c>
      <c r="H218" s="27" t="str">
        <f aca="false">IF($C218="","",IFERROR(INDEX('Lists &amp; Settings'!$D$15:$D$32,MATCH($C218,'Lists &amp; Settings'!$B$15:$B$32,0)),""))</f>
        <v/>
      </c>
      <c r="I218" s="27" t="str">
        <f aca="false">IF($C218="","",IFERROR(INDEX('Lists &amp; Settings'!$E$15:$E$32,MATCH($C218,'Lists &amp; Settings'!$B$15:$B$32,0)),""))</f>
        <v/>
      </c>
      <c r="J218" s="27" t="str">
        <f aca="false">IF($A218="","",MONTH($A218))</f>
        <v/>
      </c>
      <c r="K218" s="27" t="str">
        <f aca="false">IF($A218="","",YEAR($A218))</f>
        <v/>
      </c>
    </row>
    <row r="219" customFormat="false" ht="15" hidden="false" customHeight="false" outlineLevel="0" collapsed="false">
      <c r="A219" s="28"/>
      <c r="B219" s="29"/>
      <c r="C219" s="29"/>
      <c r="D219" s="29"/>
      <c r="E219" s="30"/>
      <c r="F219" s="29"/>
      <c r="G219" s="27" t="str">
        <f aca="false">IF($C219="","",IFERROR(INDEX('Lists &amp; Settings'!$C$15:$C$32,MATCH($C219,'Lists &amp; Settings'!$B$15:$B$32,0)),""))</f>
        <v/>
      </c>
      <c r="H219" s="27" t="str">
        <f aca="false">IF($C219="","",IFERROR(INDEX('Lists &amp; Settings'!$D$15:$D$32,MATCH($C219,'Lists &amp; Settings'!$B$15:$B$32,0)),""))</f>
        <v/>
      </c>
      <c r="I219" s="27" t="str">
        <f aca="false">IF($C219="","",IFERROR(INDEX('Lists &amp; Settings'!$E$15:$E$32,MATCH($C219,'Lists &amp; Settings'!$B$15:$B$32,0)),""))</f>
        <v/>
      </c>
      <c r="J219" s="27" t="str">
        <f aca="false">IF($A219="","",MONTH($A219))</f>
        <v/>
      </c>
      <c r="K219" s="27" t="str">
        <f aca="false">IF($A219="","",YEAR($A219))</f>
        <v/>
      </c>
    </row>
    <row r="220" customFormat="false" ht="15" hidden="false" customHeight="false" outlineLevel="0" collapsed="false">
      <c r="A220" s="28"/>
      <c r="B220" s="29"/>
      <c r="C220" s="29"/>
      <c r="D220" s="29"/>
      <c r="E220" s="30"/>
      <c r="F220" s="29"/>
      <c r="G220" s="27" t="str">
        <f aca="false">IF($C220="","",IFERROR(INDEX('Lists &amp; Settings'!$C$15:$C$32,MATCH($C220,'Lists &amp; Settings'!$B$15:$B$32,0)),""))</f>
        <v/>
      </c>
      <c r="H220" s="27" t="str">
        <f aca="false">IF($C220="","",IFERROR(INDEX('Lists &amp; Settings'!$D$15:$D$32,MATCH($C220,'Lists &amp; Settings'!$B$15:$B$32,0)),""))</f>
        <v/>
      </c>
      <c r="I220" s="27" t="str">
        <f aca="false">IF($C220="","",IFERROR(INDEX('Lists &amp; Settings'!$E$15:$E$32,MATCH($C220,'Lists &amp; Settings'!$B$15:$B$32,0)),""))</f>
        <v/>
      </c>
      <c r="J220" s="27" t="str">
        <f aca="false">IF($A220="","",MONTH($A220))</f>
        <v/>
      </c>
      <c r="K220" s="27" t="str">
        <f aca="false">IF($A220="","",YEAR($A220))</f>
        <v/>
      </c>
    </row>
    <row r="221" customFormat="false" ht="15" hidden="false" customHeight="false" outlineLevel="0" collapsed="false">
      <c r="A221" s="28"/>
      <c r="B221" s="29"/>
      <c r="C221" s="29"/>
      <c r="D221" s="29"/>
      <c r="E221" s="30"/>
      <c r="F221" s="29"/>
      <c r="G221" s="27" t="str">
        <f aca="false">IF($C221="","",IFERROR(INDEX('Lists &amp; Settings'!$C$15:$C$32,MATCH($C221,'Lists &amp; Settings'!$B$15:$B$32,0)),""))</f>
        <v/>
      </c>
      <c r="H221" s="27" t="str">
        <f aca="false">IF($C221="","",IFERROR(INDEX('Lists &amp; Settings'!$D$15:$D$32,MATCH($C221,'Lists &amp; Settings'!$B$15:$B$32,0)),""))</f>
        <v/>
      </c>
      <c r="I221" s="27" t="str">
        <f aca="false">IF($C221="","",IFERROR(INDEX('Lists &amp; Settings'!$E$15:$E$32,MATCH($C221,'Lists &amp; Settings'!$B$15:$B$32,0)),""))</f>
        <v/>
      </c>
      <c r="J221" s="27" t="str">
        <f aca="false">IF($A221="","",MONTH($A221))</f>
        <v/>
      </c>
      <c r="K221" s="27" t="str">
        <f aca="false">IF($A221="","",YEAR($A221))</f>
        <v/>
      </c>
    </row>
    <row r="222" customFormat="false" ht="15" hidden="false" customHeight="false" outlineLevel="0" collapsed="false">
      <c r="A222" s="28"/>
      <c r="B222" s="29"/>
      <c r="C222" s="29"/>
      <c r="D222" s="29"/>
      <c r="E222" s="30"/>
      <c r="F222" s="29"/>
      <c r="G222" s="27" t="str">
        <f aca="false">IF($C222="","",IFERROR(INDEX('Lists &amp; Settings'!$C$15:$C$32,MATCH($C222,'Lists &amp; Settings'!$B$15:$B$32,0)),""))</f>
        <v/>
      </c>
      <c r="H222" s="27" t="str">
        <f aca="false">IF($C222="","",IFERROR(INDEX('Lists &amp; Settings'!$D$15:$D$32,MATCH($C222,'Lists &amp; Settings'!$B$15:$B$32,0)),""))</f>
        <v/>
      </c>
      <c r="I222" s="27" t="str">
        <f aca="false">IF($C222="","",IFERROR(INDEX('Lists &amp; Settings'!$E$15:$E$32,MATCH($C222,'Lists &amp; Settings'!$B$15:$B$32,0)),""))</f>
        <v/>
      </c>
      <c r="J222" s="27" t="str">
        <f aca="false">IF($A222="","",MONTH($A222))</f>
        <v/>
      </c>
      <c r="K222" s="27" t="str">
        <f aca="false">IF($A222="","",YEAR($A222))</f>
        <v/>
      </c>
    </row>
    <row r="223" customFormat="false" ht="15" hidden="false" customHeight="false" outlineLevel="0" collapsed="false">
      <c r="A223" s="28"/>
      <c r="B223" s="29"/>
      <c r="C223" s="29"/>
      <c r="D223" s="29"/>
      <c r="E223" s="30"/>
      <c r="F223" s="29"/>
      <c r="G223" s="27" t="str">
        <f aca="false">IF($C223="","",IFERROR(INDEX('Lists &amp; Settings'!$C$15:$C$32,MATCH($C223,'Lists &amp; Settings'!$B$15:$B$32,0)),""))</f>
        <v/>
      </c>
      <c r="H223" s="27" t="str">
        <f aca="false">IF($C223="","",IFERROR(INDEX('Lists &amp; Settings'!$D$15:$D$32,MATCH($C223,'Lists &amp; Settings'!$B$15:$B$32,0)),""))</f>
        <v/>
      </c>
      <c r="I223" s="27" t="str">
        <f aca="false">IF($C223="","",IFERROR(INDEX('Lists &amp; Settings'!$E$15:$E$32,MATCH($C223,'Lists &amp; Settings'!$B$15:$B$32,0)),""))</f>
        <v/>
      </c>
      <c r="J223" s="27" t="str">
        <f aca="false">IF($A223="","",MONTH($A223))</f>
        <v/>
      </c>
      <c r="K223" s="27" t="str">
        <f aca="false">IF($A223="","",YEAR($A223))</f>
        <v/>
      </c>
    </row>
    <row r="224" customFormat="false" ht="15" hidden="false" customHeight="false" outlineLevel="0" collapsed="false">
      <c r="A224" s="28"/>
      <c r="B224" s="29"/>
      <c r="C224" s="29"/>
      <c r="D224" s="29"/>
      <c r="E224" s="30"/>
      <c r="F224" s="29"/>
      <c r="G224" s="27" t="str">
        <f aca="false">IF($C224="","",IFERROR(INDEX('Lists &amp; Settings'!$C$15:$C$32,MATCH($C224,'Lists &amp; Settings'!$B$15:$B$32,0)),""))</f>
        <v/>
      </c>
      <c r="H224" s="27" t="str">
        <f aca="false">IF($C224="","",IFERROR(INDEX('Lists &amp; Settings'!$D$15:$D$32,MATCH($C224,'Lists &amp; Settings'!$B$15:$B$32,0)),""))</f>
        <v/>
      </c>
      <c r="I224" s="27" t="str">
        <f aca="false">IF($C224="","",IFERROR(INDEX('Lists &amp; Settings'!$E$15:$E$32,MATCH($C224,'Lists &amp; Settings'!$B$15:$B$32,0)),""))</f>
        <v/>
      </c>
      <c r="J224" s="27" t="str">
        <f aca="false">IF($A224="","",MONTH($A224))</f>
        <v/>
      </c>
      <c r="K224" s="27" t="str">
        <f aca="false">IF($A224="","",YEAR($A224))</f>
        <v/>
      </c>
    </row>
    <row r="225" customFormat="false" ht="15" hidden="false" customHeight="false" outlineLevel="0" collapsed="false">
      <c r="A225" s="28"/>
      <c r="B225" s="29"/>
      <c r="C225" s="29"/>
      <c r="D225" s="29"/>
      <c r="E225" s="30"/>
      <c r="F225" s="29"/>
      <c r="G225" s="27" t="str">
        <f aca="false">IF($C225="","",IFERROR(INDEX('Lists &amp; Settings'!$C$15:$C$32,MATCH($C225,'Lists &amp; Settings'!$B$15:$B$32,0)),""))</f>
        <v/>
      </c>
      <c r="H225" s="27" t="str">
        <f aca="false">IF($C225="","",IFERROR(INDEX('Lists &amp; Settings'!$D$15:$D$32,MATCH($C225,'Lists &amp; Settings'!$B$15:$B$32,0)),""))</f>
        <v/>
      </c>
      <c r="I225" s="27" t="str">
        <f aca="false">IF($C225="","",IFERROR(INDEX('Lists &amp; Settings'!$E$15:$E$32,MATCH($C225,'Lists &amp; Settings'!$B$15:$B$32,0)),""))</f>
        <v/>
      </c>
      <c r="J225" s="27" t="str">
        <f aca="false">IF($A225="","",MONTH($A225))</f>
        <v/>
      </c>
      <c r="K225" s="27" t="str">
        <f aca="false">IF($A225="","",YEAR($A225))</f>
        <v/>
      </c>
    </row>
    <row r="226" customFormat="false" ht="15" hidden="false" customHeight="false" outlineLevel="0" collapsed="false">
      <c r="A226" s="28"/>
      <c r="B226" s="29"/>
      <c r="C226" s="29"/>
      <c r="D226" s="29"/>
      <c r="E226" s="30"/>
      <c r="F226" s="29"/>
      <c r="G226" s="27" t="str">
        <f aca="false">IF($C226="","",IFERROR(INDEX('Lists &amp; Settings'!$C$15:$C$32,MATCH($C226,'Lists &amp; Settings'!$B$15:$B$32,0)),""))</f>
        <v/>
      </c>
      <c r="H226" s="27" t="str">
        <f aca="false">IF($C226="","",IFERROR(INDEX('Lists &amp; Settings'!$D$15:$D$32,MATCH($C226,'Lists &amp; Settings'!$B$15:$B$32,0)),""))</f>
        <v/>
      </c>
      <c r="I226" s="27" t="str">
        <f aca="false">IF($C226="","",IFERROR(INDEX('Lists &amp; Settings'!$E$15:$E$32,MATCH($C226,'Lists &amp; Settings'!$B$15:$B$32,0)),""))</f>
        <v/>
      </c>
      <c r="J226" s="27" t="str">
        <f aca="false">IF($A226="","",MONTH($A226))</f>
        <v/>
      </c>
      <c r="K226" s="27" t="str">
        <f aca="false">IF($A226="","",YEAR($A226))</f>
        <v/>
      </c>
    </row>
    <row r="227" customFormat="false" ht="15" hidden="false" customHeight="false" outlineLevel="0" collapsed="false">
      <c r="A227" s="28"/>
      <c r="B227" s="29"/>
      <c r="C227" s="29"/>
      <c r="D227" s="29"/>
      <c r="E227" s="30"/>
      <c r="F227" s="29"/>
      <c r="G227" s="27" t="str">
        <f aca="false">IF($C227="","",IFERROR(INDEX('Lists &amp; Settings'!$C$15:$C$32,MATCH($C227,'Lists &amp; Settings'!$B$15:$B$32,0)),""))</f>
        <v/>
      </c>
      <c r="H227" s="27" t="str">
        <f aca="false">IF($C227="","",IFERROR(INDEX('Lists &amp; Settings'!$D$15:$D$32,MATCH($C227,'Lists &amp; Settings'!$B$15:$B$32,0)),""))</f>
        <v/>
      </c>
      <c r="I227" s="27" t="str">
        <f aca="false">IF($C227="","",IFERROR(INDEX('Lists &amp; Settings'!$E$15:$E$32,MATCH($C227,'Lists &amp; Settings'!$B$15:$B$32,0)),""))</f>
        <v/>
      </c>
      <c r="J227" s="27" t="str">
        <f aca="false">IF($A227="","",MONTH($A227))</f>
        <v/>
      </c>
      <c r="K227" s="27" t="str">
        <f aca="false">IF($A227="","",YEAR($A227))</f>
        <v/>
      </c>
    </row>
    <row r="228" customFormat="false" ht="15" hidden="false" customHeight="false" outlineLevel="0" collapsed="false">
      <c r="A228" s="28"/>
      <c r="B228" s="29"/>
      <c r="C228" s="29"/>
      <c r="D228" s="29"/>
      <c r="E228" s="30"/>
      <c r="F228" s="29"/>
      <c r="G228" s="27" t="str">
        <f aca="false">IF($C228="","",IFERROR(INDEX('Lists &amp; Settings'!$C$15:$C$32,MATCH($C228,'Lists &amp; Settings'!$B$15:$B$32,0)),""))</f>
        <v/>
      </c>
      <c r="H228" s="27" t="str">
        <f aca="false">IF($C228="","",IFERROR(INDEX('Lists &amp; Settings'!$D$15:$D$32,MATCH($C228,'Lists &amp; Settings'!$B$15:$B$32,0)),""))</f>
        <v/>
      </c>
      <c r="I228" s="27" t="str">
        <f aca="false">IF($C228="","",IFERROR(INDEX('Lists &amp; Settings'!$E$15:$E$32,MATCH($C228,'Lists &amp; Settings'!$B$15:$B$32,0)),""))</f>
        <v/>
      </c>
      <c r="J228" s="27" t="str">
        <f aca="false">IF($A228="","",MONTH($A228))</f>
        <v/>
      </c>
      <c r="K228" s="27" t="str">
        <f aca="false">IF($A228="","",YEAR($A228))</f>
        <v/>
      </c>
    </row>
    <row r="229" customFormat="false" ht="15" hidden="false" customHeight="false" outlineLevel="0" collapsed="false">
      <c r="A229" s="28"/>
      <c r="B229" s="29"/>
      <c r="C229" s="29"/>
      <c r="D229" s="29"/>
      <c r="E229" s="30"/>
      <c r="F229" s="29"/>
      <c r="G229" s="27" t="str">
        <f aca="false">IF($C229="","",IFERROR(INDEX('Lists &amp; Settings'!$C$15:$C$32,MATCH($C229,'Lists &amp; Settings'!$B$15:$B$32,0)),""))</f>
        <v/>
      </c>
      <c r="H229" s="27" t="str">
        <f aca="false">IF($C229="","",IFERROR(INDEX('Lists &amp; Settings'!$D$15:$D$32,MATCH($C229,'Lists &amp; Settings'!$B$15:$B$32,0)),""))</f>
        <v/>
      </c>
      <c r="I229" s="27" t="str">
        <f aca="false">IF($C229="","",IFERROR(INDEX('Lists &amp; Settings'!$E$15:$E$32,MATCH($C229,'Lists &amp; Settings'!$B$15:$B$32,0)),""))</f>
        <v/>
      </c>
      <c r="J229" s="27" t="str">
        <f aca="false">IF($A229="","",MONTH($A229))</f>
        <v/>
      </c>
      <c r="K229" s="27" t="str">
        <f aca="false">IF($A229="","",YEAR($A229))</f>
        <v/>
      </c>
    </row>
    <row r="230" customFormat="false" ht="15" hidden="false" customHeight="false" outlineLevel="0" collapsed="false">
      <c r="A230" s="28"/>
      <c r="B230" s="29"/>
      <c r="C230" s="29"/>
      <c r="D230" s="29"/>
      <c r="E230" s="30"/>
      <c r="F230" s="29"/>
      <c r="G230" s="27" t="str">
        <f aca="false">IF($C230="","",IFERROR(INDEX('Lists &amp; Settings'!$C$15:$C$32,MATCH($C230,'Lists &amp; Settings'!$B$15:$B$32,0)),""))</f>
        <v/>
      </c>
      <c r="H230" s="27" t="str">
        <f aca="false">IF($C230="","",IFERROR(INDEX('Lists &amp; Settings'!$D$15:$D$32,MATCH($C230,'Lists &amp; Settings'!$B$15:$B$32,0)),""))</f>
        <v/>
      </c>
      <c r="I230" s="27" t="str">
        <f aca="false">IF($C230="","",IFERROR(INDEX('Lists &amp; Settings'!$E$15:$E$32,MATCH($C230,'Lists &amp; Settings'!$B$15:$B$32,0)),""))</f>
        <v/>
      </c>
      <c r="J230" s="27" t="str">
        <f aca="false">IF($A230="","",MONTH($A230))</f>
        <v/>
      </c>
      <c r="K230" s="27" t="str">
        <f aca="false">IF($A230="","",YEAR($A230))</f>
        <v/>
      </c>
    </row>
    <row r="231" customFormat="false" ht="15" hidden="false" customHeight="false" outlineLevel="0" collapsed="false">
      <c r="A231" s="28"/>
      <c r="B231" s="29"/>
      <c r="C231" s="29"/>
      <c r="D231" s="29"/>
      <c r="E231" s="30"/>
      <c r="F231" s="29"/>
      <c r="G231" s="27" t="str">
        <f aca="false">IF($C231="","",IFERROR(INDEX('Lists &amp; Settings'!$C$15:$C$32,MATCH($C231,'Lists &amp; Settings'!$B$15:$B$32,0)),""))</f>
        <v/>
      </c>
      <c r="H231" s="27" t="str">
        <f aca="false">IF($C231="","",IFERROR(INDEX('Lists &amp; Settings'!$D$15:$D$32,MATCH($C231,'Lists &amp; Settings'!$B$15:$B$32,0)),""))</f>
        <v/>
      </c>
      <c r="I231" s="27" t="str">
        <f aca="false">IF($C231="","",IFERROR(INDEX('Lists &amp; Settings'!$E$15:$E$32,MATCH($C231,'Lists &amp; Settings'!$B$15:$B$32,0)),""))</f>
        <v/>
      </c>
      <c r="J231" s="27" t="str">
        <f aca="false">IF($A231="","",MONTH($A231))</f>
        <v/>
      </c>
      <c r="K231" s="27" t="str">
        <f aca="false">IF($A231="","",YEAR($A231))</f>
        <v/>
      </c>
    </row>
    <row r="232" customFormat="false" ht="15" hidden="false" customHeight="false" outlineLevel="0" collapsed="false">
      <c r="A232" s="28"/>
      <c r="B232" s="29"/>
      <c r="C232" s="29"/>
      <c r="D232" s="29"/>
      <c r="E232" s="30"/>
      <c r="F232" s="29"/>
      <c r="G232" s="27" t="str">
        <f aca="false">IF($C232="","",IFERROR(INDEX('Lists &amp; Settings'!$C$15:$C$32,MATCH($C232,'Lists &amp; Settings'!$B$15:$B$32,0)),""))</f>
        <v/>
      </c>
      <c r="H232" s="27" t="str">
        <f aca="false">IF($C232="","",IFERROR(INDEX('Lists &amp; Settings'!$D$15:$D$32,MATCH($C232,'Lists &amp; Settings'!$B$15:$B$32,0)),""))</f>
        <v/>
      </c>
      <c r="I232" s="27" t="str">
        <f aca="false">IF($C232="","",IFERROR(INDEX('Lists &amp; Settings'!$E$15:$E$32,MATCH($C232,'Lists &amp; Settings'!$B$15:$B$32,0)),""))</f>
        <v/>
      </c>
      <c r="J232" s="27" t="str">
        <f aca="false">IF($A232="","",MONTH($A232))</f>
        <v/>
      </c>
      <c r="K232" s="27" t="str">
        <f aca="false">IF($A232="","",YEAR($A232))</f>
        <v/>
      </c>
    </row>
    <row r="233" customFormat="false" ht="15" hidden="false" customHeight="false" outlineLevel="0" collapsed="false">
      <c r="A233" s="28"/>
      <c r="B233" s="29"/>
      <c r="C233" s="29"/>
      <c r="D233" s="29"/>
      <c r="E233" s="30"/>
      <c r="F233" s="29"/>
      <c r="G233" s="27" t="str">
        <f aca="false">IF($C233="","",IFERROR(INDEX('Lists &amp; Settings'!$C$15:$C$32,MATCH($C233,'Lists &amp; Settings'!$B$15:$B$32,0)),""))</f>
        <v/>
      </c>
      <c r="H233" s="27" t="str">
        <f aca="false">IF($C233="","",IFERROR(INDEX('Lists &amp; Settings'!$D$15:$D$32,MATCH($C233,'Lists &amp; Settings'!$B$15:$B$32,0)),""))</f>
        <v/>
      </c>
      <c r="I233" s="27" t="str">
        <f aca="false">IF($C233="","",IFERROR(INDEX('Lists &amp; Settings'!$E$15:$E$32,MATCH($C233,'Lists &amp; Settings'!$B$15:$B$32,0)),""))</f>
        <v/>
      </c>
      <c r="J233" s="27" t="str">
        <f aca="false">IF($A233="","",MONTH($A233))</f>
        <v/>
      </c>
      <c r="K233" s="27" t="str">
        <f aca="false">IF($A233="","",YEAR($A233))</f>
        <v/>
      </c>
    </row>
    <row r="234" customFormat="false" ht="15" hidden="false" customHeight="false" outlineLevel="0" collapsed="false">
      <c r="A234" s="28"/>
      <c r="B234" s="29"/>
      <c r="C234" s="29"/>
      <c r="D234" s="29"/>
      <c r="E234" s="30"/>
      <c r="F234" s="29"/>
      <c r="G234" s="27" t="str">
        <f aca="false">IF($C234="","",IFERROR(INDEX('Lists &amp; Settings'!$C$15:$C$32,MATCH($C234,'Lists &amp; Settings'!$B$15:$B$32,0)),""))</f>
        <v/>
      </c>
      <c r="H234" s="27" t="str">
        <f aca="false">IF($C234="","",IFERROR(INDEX('Lists &amp; Settings'!$D$15:$D$32,MATCH($C234,'Lists &amp; Settings'!$B$15:$B$32,0)),""))</f>
        <v/>
      </c>
      <c r="I234" s="27" t="str">
        <f aca="false">IF($C234="","",IFERROR(INDEX('Lists &amp; Settings'!$E$15:$E$32,MATCH($C234,'Lists &amp; Settings'!$B$15:$B$32,0)),""))</f>
        <v/>
      </c>
      <c r="J234" s="27" t="str">
        <f aca="false">IF($A234="","",MONTH($A234))</f>
        <v/>
      </c>
      <c r="K234" s="27" t="str">
        <f aca="false">IF($A234="","",YEAR($A234))</f>
        <v/>
      </c>
    </row>
    <row r="235" customFormat="false" ht="15" hidden="false" customHeight="false" outlineLevel="0" collapsed="false">
      <c r="A235" s="28"/>
      <c r="B235" s="29"/>
      <c r="C235" s="29"/>
      <c r="D235" s="29"/>
      <c r="E235" s="30"/>
      <c r="F235" s="29"/>
      <c r="G235" s="27" t="str">
        <f aca="false">IF($C235="","",IFERROR(INDEX('Lists &amp; Settings'!$C$15:$C$32,MATCH($C235,'Lists &amp; Settings'!$B$15:$B$32,0)),""))</f>
        <v/>
      </c>
      <c r="H235" s="27" t="str">
        <f aca="false">IF($C235="","",IFERROR(INDEX('Lists &amp; Settings'!$D$15:$D$32,MATCH($C235,'Lists &amp; Settings'!$B$15:$B$32,0)),""))</f>
        <v/>
      </c>
      <c r="I235" s="27" t="str">
        <f aca="false">IF($C235="","",IFERROR(INDEX('Lists &amp; Settings'!$E$15:$E$32,MATCH($C235,'Lists &amp; Settings'!$B$15:$B$32,0)),""))</f>
        <v/>
      </c>
      <c r="J235" s="27" t="str">
        <f aca="false">IF($A235="","",MONTH($A235))</f>
        <v/>
      </c>
      <c r="K235" s="27" t="str">
        <f aca="false">IF($A235="","",YEAR($A235))</f>
        <v/>
      </c>
    </row>
    <row r="236" customFormat="false" ht="15" hidden="false" customHeight="false" outlineLevel="0" collapsed="false">
      <c r="A236" s="28"/>
      <c r="B236" s="29"/>
      <c r="C236" s="29"/>
      <c r="D236" s="29"/>
      <c r="E236" s="30"/>
      <c r="F236" s="29"/>
      <c r="G236" s="27" t="str">
        <f aca="false">IF($C236="","",IFERROR(INDEX('Lists &amp; Settings'!$C$15:$C$32,MATCH($C236,'Lists &amp; Settings'!$B$15:$B$32,0)),""))</f>
        <v/>
      </c>
      <c r="H236" s="27" t="str">
        <f aca="false">IF($C236="","",IFERROR(INDEX('Lists &amp; Settings'!$D$15:$D$32,MATCH($C236,'Lists &amp; Settings'!$B$15:$B$32,0)),""))</f>
        <v/>
      </c>
      <c r="I236" s="27" t="str">
        <f aca="false">IF($C236="","",IFERROR(INDEX('Lists &amp; Settings'!$E$15:$E$32,MATCH($C236,'Lists &amp; Settings'!$B$15:$B$32,0)),""))</f>
        <v/>
      </c>
      <c r="J236" s="27" t="str">
        <f aca="false">IF($A236="","",MONTH($A236))</f>
        <v/>
      </c>
      <c r="K236" s="27" t="str">
        <f aca="false">IF($A236="","",YEAR($A236))</f>
        <v/>
      </c>
    </row>
    <row r="237" customFormat="false" ht="15" hidden="false" customHeight="false" outlineLevel="0" collapsed="false">
      <c r="A237" s="28"/>
      <c r="B237" s="29"/>
      <c r="C237" s="29"/>
      <c r="D237" s="29"/>
      <c r="E237" s="30"/>
      <c r="F237" s="29"/>
      <c r="G237" s="27" t="str">
        <f aca="false">IF($C237="","",IFERROR(INDEX('Lists &amp; Settings'!$C$15:$C$32,MATCH($C237,'Lists &amp; Settings'!$B$15:$B$32,0)),""))</f>
        <v/>
      </c>
      <c r="H237" s="27" t="str">
        <f aca="false">IF($C237="","",IFERROR(INDEX('Lists &amp; Settings'!$D$15:$D$32,MATCH($C237,'Lists &amp; Settings'!$B$15:$B$32,0)),""))</f>
        <v/>
      </c>
      <c r="I237" s="27" t="str">
        <f aca="false">IF($C237="","",IFERROR(INDEX('Lists &amp; Settings'!$E$15:$E$32,MATCH($C237,'Lists &amp; Settings'!$B$15:$B$32,0)),""))</f>
        <v/>
      </c>
      <c r="J237" s="27" t="str">
        <f aca="false">IF($A237="","",MONTH($A237))</f>
        <v/>
      </c>
      <c r="K237" s="27" t="str">
        <f aca="false">IF($A237="","",YEAR($A237))</f>
        <v/>
      </c>
    </row>
    <row r="238" customFormat="false" ht="15" hidden="false" customHeight="false" outlineLevel="0" collapsed="false">
      <c r="A238" s="28"/>
      <c r="B238" s="29"/>
      <c r="C238" s="29"/>
      <c r="D238" s="29"/>
      <c r="E238" s="30"/>
      <c r="F238" s="29"/>
      <c r="G238" s="27" t="str">
        <f aca="false">IF($C238="","",IFERROR(INDEX('Lists &amp; Settings'!$C$15:$C$32,MATCH($C238,'Lists &amp; Settings'!$B$15:$B$32,0)),""))</f>
        <v/>
      </c>
      <c r="H238" s="27" t="str">
        <f aca="false">IF($C238="","",IFERROR(INDEX('Lists &amp; Settings'!$D$15:$D$32,MATCH($C238,'Lists &amp; Settings'!$B$15:$B$32,0)),""))</f>
        <v/>
      </c>
      <c r="I238" s="27" t="str">
        <f aca="false">IF($C238="","",IFERROR(INDEX('Lists &amp; Settings'!$E$15:$E$32,MATCH($C238,'Lists &amp; Settings'!$B$15:$B$32,0)),""))</f>
        <v/>
      </c>
      <c r="J238" s="27" t="str">
        <f aca="false">IF($A238="","",MONTH($A238))</f>
        <v/>
      </c>
      <c r="K238" s="27" t="str">
        <f aca="false">IF($A238="","",YEAR($A238))</f>
        <v/>
      </c>
    </row>
    <row r="239" customFormat="false" ht="15" hidden="false" customHeight="false" outlineLevel="0" collapsed="false">
      <c r="A239" s="28"/>
      <c r="B239" s="29"/>
      <c r="C239" s="29"/>
      <c r="D239" s="29"/>
      <c r="E239" s="30"/>
      <c r="F239" s="29"/>
      <c r="G239" s="27" t="str">
        <f aca="false">IF($C239="","",IFERROR(INDEX('Lists &amp; Settings'!$C$15:$C$32,MATCH($C239,'Lists &amp; Settings'!$B$15:$B$32,0)),""))</f>
        <v/>
      </c>
      <c r="H239" s="27" t="str">
        <f aca="false">IF($C239="","",IFERROR(INDEX('Lists &amp; Settings'!$D$15:$D$32,MATCH($C239,'Lists &amp; Settings'!$B$15:$B$32,0)),""))</f>
        <v/>
      </c>
      <c r="I239" s="27" t="str">
        <f aca="false">IF($C239="","",IFERROR(INDEX('Lists &amp; Settings'!$E$15:$E$32,MATCH($C239,'Lists &amp; Settings'!$B$15:$B$32,0)),""))</f>
        <v/>
      </c>
      <c r="J239" s="27" t="str">
        <f aca="false">IF($A239="","",MONTH($A239))</f>
        <v/>
      </c>
      <c r="K239" s="27" t="str">
        <f aca="false">IF($A239="","",YEAR($A239))</f>
        <v/>
      </c>
    </row>
    <row r="240" customFormat="false" ht="15" hidden="false" customHeight="false" outlineLevel="0" collapsed="false">
      <c r="A240" s="28"/>
      <c r="B240" s="29"/>
      <c r="C240" s="29"/>
      <c r="D240" s="29"/>
      <c r="E240" s="30"/>
      <c r="F240" s="29"/>
      <c r="G240" s="27" t="str">
        <f aca="false">IF($C240="","",IFERROR(INDEX('Lists &amp; Settings'!$C$15:$C$32,MATCH($C240,'Lists &amp; Settings'!$B$15:$B$32,0)),""))</f>
        <v/>
      </c>
      <c r="H240" s="27" t="str">
        <f aca="false">IF($C240="","",IFERROR(INDEX('Lists &amp; Settings'!$D$15:$D$32,MATCH($C240,'Lists &amp; Settings'!$B$15:$B$32,0)),""))</f>
        <v/>
      </c>
      <c r="I240" s="27" t="str">
        <f aca="false">IF($C240="","",IFERROR(INDEX('Lists &amp; Settings'!$E$15:$E$32,MATCH($C240,'Lists &amp; Settings'!$B$15:$B$32,0)),""))</f>
        <v/>
      </c>
      <c r="J240" s="27" t="str">
        <f aca="false">IF($A240="","",MONTH($A240))</f>
        <v/>
      </c>
      <c r="K240" s="27" t="str">
        <f aca="false">IF($A240="","",YEAR($A240))</f>
        <v/>
      </c>
    </row>
    <row r="241" customFormat="false" ht="15" hidden="false" customHeight="false" outlineLevel="0" collapsed="false">
      <c r="A241" s="28"/>
      <c r="B241" s="29"/>
      <c r="C241" s="29"/>
      <c r="D241" s="29"/>
      <c r="E241" s="30"/>
      <c r="F241" s="29"/>
      <c r="G241" s="27" t="str">
        <f aca="false">IF($C241="","",IFERROR(INDEX('Lists &amp; Settings'!$C$15:$C$32,MATCH($C241,'Lists &amp; Settings'!$B$15:$B$32,0)),""))</f>
        <v/>
      </c>
      <c r="H241" s="27" t="str">
        <f aca="false">IF($C241="","",IFERROR(INDEX('Lists &amp; Settings'!$D$15:$D$32,MATCH($C241,'Lists &amp; Settings'!$B$15:$B$32,0)),""))</f>
        <v/>
      </c>
      <c r="I241" s="27" t="str">
        <f aca="false">IF($C241="","",IFERROR(INDEX('Lists &amp; Settings'!$E$15:$E$32,MATCH($C241,'Lists &amp; Settings'!$B$15:$B$32,0)),""))</f>
        <v/>
      </c>
      <c r="J241" s="27" t="str">
        <f aca="false">IF($A241="","",MONTH($A241))</f>
        <v/>
      </c>
      <c r="K241" s="27" t="str">
        <f aca="false">IF($A241="","",YEAR($A241))</f>
        <v/>
      </c>
    </row>
    <row r="242" customFormat="false" ht="15" hidden="false" customHeight="false" outlineLevel="0" collapsed="false">
      <c r="A242" s="28"/>
      <c r="B242" s="29"/>
      <c r="C242" s="29"/>
      <c r="D242" s="29"/>
      <c r="E242" s="30"/>
      <c r="F242" s="29"/>
      <c r="G242" s="27" t="str">
        <f aca="false">IF($C242="","",IFERROR(INDEX('Lists &amp; Settings'!$C$15:$C$32,MATCH($C242,'Lists &amp; Settings'!$B$15:$B$32,0)),""))</f>
        <v/>
      </c>
      <c r="H242" s="27" t="str">
        <f aca="false">IF($C242="","",IFERROR(INDEX('Lists &amp; Settings'!$D$15:$D$32,MATCH($C242,'Lists &amp; Settings'!$B$15:$B$32,0)),""))</f>
        <v/>
      </c>
      <c r="I242" s="27" t="str">
        <f aca="false">IF($C242="","",IFERROR(INDEX('Lists &amp; Settings'!$E$15:$E$32,MATCH($C242,'Lists &amp; Settings'!$B$15:$B$32,0)),""))</f>
        <v/>
      </c>
      <c r="J242" s="27" t="str">
        <f aca="false">IF($A242="","",MONTH($A242))</f>
        <v/>
      </c>
      <c r="K242" s="27" t="str">
        <f aca="false">IF($A242="","",YEAR($A242))</f>
        <v/>
      </c>
    </row>
    <row r="243" customFormat="false" ht="15" hidden="false" customHeight="false" outlineLevel="0" collapsed="false">
      <c r="A243" s="28"/>
      <c r="B243" s="29"/>
      <c r="C243" s="29"/>
      <c r="D243" s="29"/>
      <c r="E243" s="30"/>
      <c r="F243" s="29"/>
      <c r="G243" s="27" t="str">
        <f aca="false">IF($C243="","",IFERROR(INDEX('Lists &amp; Settings'!$C$15:$C$32,MATCH($C243,'Lists &amp; Settings'!$B$15:$B$32,0)),""))</f>
        <v/>
      </c>
      <c r="H243" s="27" t="str">
        <f aca="false">IF($C243="","",IFERROR(INDEX('Lists &amp; Settings'!$D$15:$D$32,MATCH($C243,'Lists &amp; Settings'!$B$15:$B$32,0)),""))</f>
        <v/>
      </c>
      <c r="I243" s="27" t="str">
        <f aca="false">IF($C243="","",IFERROR(INDEX('Lists &amp; Settings'!$E$15:$E$32,MATCH($C243,'Lists &amp; Settings'!$B$15:$B$32,0)),""))</f>
        <v/>
      </c>
      <c r="J243" s="27" t="str">
        <f aca="false">IF($A243="","",MONTH($A243))</f>
        <v/>
      </c>
      <c r="K243" s="27" t="str">
        <f aca="false">IF($A243="","",YEAR($A243))</f>
        <v/>
      </c>
    </row>
    <row r="244" customFormat="false" ht="15" hidden="false" customHeight="false" outlineLevel="0" collapsed="false">
      <c r="A244" s="28"/>
      <c r="B244" s="29"/>
      <c r="C244" s="29"/>
      <c r="D244" s="29"/>
      <c r="E244" s="30"/>
      <c r="F244" s="29"/>
      <c r="G244" s="27" t="str">
        <f aca="false">IF($C244="","",IFERROR(INDEX('Lists &amp; Settings'!$C$15:$C$32,MATCH($C244,'Lists &amp; Settings'!$B$15:$B$32,0)),""))</f>
        <v/>
      </c>
      <c r="H244" s="27" t="str">
        <f aca="false">IF($C244="","",IFERROR(INDEX('Lists &amp; Settings'!$D$15:$D$32,MATCH($C244,'Lists &amp; Settings'!$B$15:$B$32,0)),""))</f>
        <v/>
      </c>
      <c r="I244" s="27" t="str">
        <f aca="false">IF($C244="","",IFERROR(INDEX('Lists &amp; Settings'!$E$15:$E$32,MATCH($C244,'Lists &amp; Settings'!$B$15:$B$32,0)),""))</f>
        <v/>
      </c>
      <c r="J244" s="27" t="str">
        <f aca="false">IF($A244="","",MONTH($A244))</f>
        <v/>
      </c>
      <c r="K244" s="27" t="str">
        <f aca="false">IF($A244="","",YEAR($A244))</f>
        <v/>
      </c>
    </row>
    <row r="245" customFormat="false" ht="15" hidden="false" customHeight="false" outlineLevel="0" collapsed="false">
      <c r="A245" s="28"/>
      <c r="B245" s="29"/>
      <c r="C245" s="29"/>
      <c r="D245" s="29"/>
      <c r="E245" s="30"/>
      <c r="F245" s="29"/>
      <c r="G245" s="27" t="str">
        <f aca="false">IF($C245="","",IFERROR(INDEX('Lists &amp; Settings'!$C$15:$C$32,MATCH($C245,'Lists &amp; Settings'!$B$15:$B$32,0)),""))</f>
        <v/>
      </c>
      <c r="H245" s="27" t="str">
        <f aca="false">IF($C245="","",IFERROR(INDEX('Lists &amp; Settings'!$D$15:$D$32,MATCH($C245,'Lists &amp; Settings'!$B$15:$B$32,0)),""))</f>
        <v/>
      </c>
      <c r="I245" s="27" t="str">
        <f aca="false">IF($C245="","",IFERROR(INDEX('Lists &amp; Settings'!$E$15:$E$32,MATCH($C245,'Lists &amp; Settings'!$B$15:$B$32,0)),""))</f>
        <v/>
      </c>
      <c r="J245" s="27" t="str">
        <f aca="false">IF($A245="","",MONTH($A245))</f>
        <v/>
      </c>
      <c r="K245" s="27" t="str">
        <f aca="false">IF($A245="","",YEAR($A245))</f>
        <v/>
      </c>
    </row>
    <row r="246" customFormat="false" ht="15" hidden="false" customHeight="false" outlineLevel="0" collapsed="false">
      <c r="A246" s="28"/>
      <c r="B246" s="29"/>
      <c r="C246" s="29"/>
      <c r="D246" s="29"/>
      <c r="E246" s="30"/>
      <c r="F246" s="29"/>
      <c r="G246" s="27" t="str">
        <f aca="false">IF($C246="","",IFERROR(INDEX('Lists &amp; Settings'!$C$15:$C$32,MATCH($C246,'Lists &amp; Settings'!$B$15:$B$32,0)),""))</f>
        <v/>
      </c>
      <c r="H246" s="27" t="str">
        <f aca="false">IF($C246="","",IFERROR(INDEX('Lists &amp; Settings'!$D$15:$D$32,MATCH($C246,'Lists &amp; Settings'!$B$15:$B$32,0)),""))</f>
        <v/>
      </c>
      <c r="I246" s="27" t="str">
        <f aca="false">IF($C246="","",IFERROR(INDEX('Lists &amp; Settings'!$E$15:$E$32,MATCH($C246,'Lists &amp; Settings'!$B$15:$B$32,0)),""))</f>
        <v/>
      </c>
      <c r="J246" s="27" t="str">
        <f aca="false">IF($A246="","",MONTH($A246))</f>
        <v/>
      </c>
      <c r="K246" s="27" t="str">
        <f aca="false">IF($A246="","",YEAR($A246))</f>
        <v/>
      </c>
    </row>
    <row r="247" customFormat="false" ht="15" hidden="false" customHeight="false" outlineLevel="0" collapsed="false">
      <c r="A247" s="28"/>
      <c r="B247" s="29"/>
      <c r="C247" s="29"/>
      <c r="D247" s="29"/>
      <c r="E247" s="30"/>
      <c r="F247" s="29"/>
      <c r="G247" s="27" t="str">
        <f aca="false">IF($C247="","",IFERROR(INDEX('Lists &amp; Settings'!$C$15:$C$32,MATCH($C247,'Lists &amp; Settings'!$B$15:$B$32,0)),""))</f>
        <v/>
      </c>
      <c r="H247" s="27" t="str">
        <f aca="false">IF($C247="","",IFERROR(INDEX('Lists &amp; Settings'!$D$15:$D$32,MATCH($C247,'Lists &amp; Settings'!$B$15:$B$32,0)),""))</f>
        <v/>
      </c>
      <c r="I247" s="27" t="str">
        <f aca="false">IF($C247="","",IFERROR(INDEX('Lists &amp; Settings'!$E$15:$E$32,MATCH($C247,'Lists &amp; Settings'!$B$15:$B$32,0)),""))</f>
        <v/>
      </c>
      <c r="J247" s="27" t="str">
        <f aca="false">IF($A247="","",MONTH($A247))</f>
        <v/>
      </c>
      <c r="K247" s="27" t="str">
        <f aca="false">IF($A247="","",YEAR($A247))</f>
        <v/>
      </c>
    </row>
    <row r="248" customFormat="false" ht="15" hidden="false" customHeight="false" outlineLevel="0" collapsed="false">
      <c r="A248" s="28"/>
      <c r="B248" s="29"/>
      <c r="C248" s="29"/>
      <c r="D248" s="29"/>
      <c r="E248" s="30"/>
      <c r="F248" s="29"/>
      <c r="G248" s="27" t="str">
        <f aca="false">IF($C248="","",IFERROR(INDEX('Lists &amp; Settings'!$C$15:$C$32,MATCH($C248,'Lists &amp; Settings'!$B$15:$B$32,0)),""))</f>
        <v/>
      </c>
      <c r="H248" s="27" t="str">
        <f aca="false">IF($C248="","",IFERROR(INDEX('Lists &amp; Settings'!$D$15:$D$32,MATCH($C248,'Lists &amp; Settings'!$B$15:$B$32,0)),""))</f>
        <v/>
      </c>
      <c r="I248" s="27" t="str">
        <f aca="false">IF($C248="","",IFERROR(INDEX('Lists &amp; Settings'!$E$15:$E$32,MATCH($C248,'Lists &amp; Settings'!$B$15:$B$32,0)),""))</f>
        <v/>
      </c>
      <c r="J248" s="27" t="str">
        <f aca="false">IF($A248="","",MONTH($A248))</f>
        <v/>
      </c>
      <c r="K248" s="27" t="str">
        <f aca="false">IF($A248="","",YEAR($A248))</f>
        <v/>
      </c>
    </row>
    <row r="249" customFormat="false" ht="15" hidden="false" customHeight="false" outlineLevel="0" collapsed="false">
      <c r="A249" s="28"/>
      <c r="B249" s="29"/>
      <c r="C249" s="29"/>
      <c r="D249" s="29"/>
      <c r="E249" s="30"/>
      <c r="F249" s="29"/>
      <c r="G249" s="27" t="str">
        <f aca="false">IF($C249="","",IFERROR(INDEX('Lists &amp; Settings'!$C$15:$C$32,MATCH($C249,'Lists &amp; Settings'!$B$15:$B$32,0)),""))</f>
        <v/>
      </c>
      <c r="H249" s="27" t="str">
        <f aca="false">IF($C249="","",IFERROR(INDEX('Lists &amp; Settings'!$D$15:$D$32,MATCH($C249,'Lists &amp; Settings'!$B$15:$B$32,0)),""))</f>
        <v/>
      </c>
      <c r="I249" s="27" t="str">
        <f aca="false">IF($C249="","",IFERROR(INDEX('Lists &amp; Settings'!$E$15:$E$32,MATCH($C249,'Lists &amp; Settings'!$B$15:$B$32,0)),""))</f>
        <v/>
      </c>
      <c r="J249" s="27" t="str">
        <f aca="false">IF($A249="","",MONTH($A249))</f>
        <v/>
      </c>
      <c r="K249" s="27" t="str">
        <f aca="false">IF($A249="","",YEAR($A249))</f>
        <v/>
      </c>
    </row>
    <row r="250" customFormat="false" ht="15" hidden="false" customHeight="false" outlineLevel="0" collapsed="false">
      <c r="A250" s="28"/>
      <c r="B250" s="29"/>
      <c r="C250" s="29"/>
      <c r="D250" s="29"/>
      <c r="E250" s="30"/>
      <c r="F250" s="29"/>
      <c r="G250" s="27" t="str">
        <f aca="false">IF($C250="","",IFERROR(INDEX('Lists &amp; Settings'!$C$15:$C$32,MATCH($C250,'Lists &amp; Settings'!$B$15:$B$32,0)),""))</f>
        <v/>
      </c>
      <c r="H250" s="27" t="str">
        <f aca="false">IF($C250="","",IFERROR(INDEX('Lists &amp; Settings'!$D$15:$D$32,MATCH($C250,'Lists &amp; Settings'!$B$15:$B$32,0)),""))</f>
        <v/>
      </c>
      <c r="I250" s="27" t="str">
        <f aca="false">IF($C250="","",IFERROR(INDEX('Lists &amp; Settings'!$E$15:$E$32,MATCH($C250,'Lists &amp; Settings'!$B$15:$B$32,0)),""))</f>
        <v/>
      </c>
      <c r="J250" s="27" t="str">
        <f aca="false">IF($A250="","",MONTH($A250))</f>
        <v/>
      </c>
      <c r="K250" s="27" t="str">
        <f aca="false">IF($A250="","",YEAR($A250))</f>
        <v/>
      </c>
    </row>
    <row r="251" customFormat="false" ht="15" hidden="false" customHeight="false" outlineLevel="0" collapsed="false">
      <c r="A251" s="28"/>
      <c r="B251" s="29"/>
      <c r="C251" s="29"/>
      <c r="D251" s="29"/>
      <c r="E251" s="30"/>
      <c r="F251" s="29"/>
      <c r="G251" s="27" t="str">
        <f aca="false">IF($C251="","",IFERROR(INDEX('Lists &amp; Settings'!$C$15:$C$32,MATCH($C251,'Lists &amp; Settings'!$B$15:$B$32,0)),""))</f>
        <v/>
      </c>
      <c r="H251" s="27" t="str">
        <f aca="false">IF($C251="","",IFERROR(INDEX('Lists &amp; Settings'!$D$15:$D$32,MATCH($C251,'Lists &amp; Settings'!$B$15:$B$32,0)),""))</f>
        <v/>
      </c>
      <c r="I251" s="27" t="str">
        <f aca="false">IF($C251="","",IFERROR(INDEX('Lists &amp; Settings'!$E$15:$E$32,MATCH($C251,'Lists &amp; Settings'!$B$15:$B$32,0)),""))</f>
        <v/>
      </c>
      <c r="J251" s="27" t="str">
        <f aca="false">IF($A251="","",MONTH($A251))</f>
        <v/>
      </c>
      <c r="K251" s="27" t="str">
        <f aca="false">IF($A251="","",YEAR($A251))</f>
        <v/>
      </c>
    </row>
    <row r="252" customFormat="false" ht="15" hidden="false" customHeight="false" outlineLevel="0" collapsed="false">
      <c r="A252" s="28"/>
      <c r="B252" s="29"/>
      <c r="C252" s="29"/>
      <c r="D252" s="29"/>
      <c r="E252" s="30"/>
      <c r="F252" s="29"/>
      <c r="G252" s="27" t="str">
        <f aca="false">IF($C252="","",IFERROR(INDEX('Lists &amp; Settings'!$C$15:$C$32,MATCH($C252,'Lists &amp; Settings'!$B$15:$B$32,0)),""))</f>
        <v/>
      </c>
      <c r="H252" s="27" t="str">
        <f aca="false">IF($C252="","",IFERROR(INDEX('Lists &amp; Settings'!$D$15:$D$32,MATCH($C252,'Lists &amp; Settings'!$B$15:$B$32,0)),""))</f>
        <v/>
      </c>
      <c r="I252" s="27" t="str">
        <f aca="false">IF($C252="","",IFERROR(INDEX('Lists &amp; Settings'!$E$15:$E$32,MATCH($C252,'Lists &amp; Settings'!$B$15:$B$32,0)),""))</f>
        <v/>
      </c>
      <c r="J252" s="27" t="str">
        <f aca="false">IF($A252="","",MONTH($A252))</f>
        <v/>
      </c>
      <c r="K252" s="27" t="str">
        <f aca="false">IF($A252="","",YEAR($A252))</f>
        <v/>
      </c>
    </row>
    <row r="253" customFormat="false" ht="15" hidden="false" customHeight="false" outlineLevel="0" collapsed="false">
      <c r="A253" s="28"/>
      <c r="B253" s="29"/>
      <c r="C253" s="29"/>
      <c r="D253" s="29"/>
      <c r="E253" s="30"/>
      <c r="F253" s="29"/>
      <c r="G253" s="27" t="str">
        <f aca="false">IF($C253="","",IFERROR(INDEX('Lists &amp; Settings'!$C$15:$C$32,MATCH($C253,'Lists &amp; Settings'!$B$15:$B$32,0)),""))</f>
        <v/>
      </c>
      <c r="H253" s="27" t="str">
        <f aca="false">IF($C253="","",IFERROR(INDEX('Lists &amp; Settings'!$D$15:$D$32,MATCH($C253,'Lists &amp; Settings'!$B$15:$B$32,0)),""))</f>
        <v/>
      </c>
      <c r="I253" s="27" t="str">
        <f aca="false">IF($C253="","",IFERROR(INDEX('Lists &amp; Settings'!$E$15:$E$32,MATCH($C253,'Lists &amp; Settings'!$B$15:$B$32,0)),""))</f>
        <v/>
      </c>
      <c r="J253" s="27" t="str">
        <f aca="false">IF($A253="","",MONTH($A253))</f>
        <v/>
      </c>
      <c r="K253" s="27" t="str">
        <f aca="false">IF($A253="","",YEAR($A253))</f>
        <v/>
      </c>
    </row>
    <row r="254" customFormat="false" ht="15" hidden="false" customHeight="false" outlineLevel="0" collapsed="false">
      <c r="A254" s="28"/>
      <c r="B254" s="29"/>
      <c r="C254" s="29"/>
      <c r="D254" s="29"/>
      <c r="E254" s="30"/>
      <c r="F254" s="29"/>
      <c r="G254" s="27" t="str">
        <f aca="false">IF($C254="","",IFERROR(INDEX('Lists &amp; Settings'!$C$15:$C$32,MATCH($C254,'Lists &amp; Settings'!$B$15:$B$32,0)),""))</f>
        <v/>
      </c>
      <c r="H254" s="27" t="str">
        <f aca="false">IF($C254="","",IFERROR(INDEX('Lists &amp; Settings'!$D$15:$D$32,MATCH($C254,'Lists &amp; Settings'!$B$15:$B$32,0)),""))</f>
        <v/>
      </c>
      <c r="I254" s="27" t="str">
        <f aca="false">IF($C254="","",IFERROR(INDEX('Lists &amp; Settings'!$E$15:$E$32,MATCH($C254,'Lists &amp; Settings'!$B$15:$B$32,0)),""))</f>
        <v/>
      </c>
      <c r="J254" s="27" t="str">
        <f aca="false">IF($A254="","",MONTH($A254))</f>
        <v/>
      </c>
      <c r="K254" s="27" t="str">
        <f aca="false">IF($A254="","",YEAR($A254))</f>
        <v/>
      </c>
    </row>
    <row r="255" customFormat="false" ht="15" hidden="false" customHeight="false" outlineLevel="0" collapsed="false">
      <c r="A255" s="28"/>
      <c r="B255" s="29"/>
      <c r="C255" s="29"/>
      <c r="D255" s="29"/>
      <c r="E255" s="30"/>
      <c r="F255" s="29"/>
      <c r="G255" s="27" t="str">
        <f aca="false">IF($C255="","",IFERROR(INDEX('Lists &amp; Settings'!$C$15:$C$32,MATCH($C255,'Lists &amp; Settings'!$B$15:$B$32,0)),""))</f>
        <v/>
      </c>
      <c r="H255" s="27" t="str">
        <f aca="false">IF($C255="","",IFERROR(INDEX('Lists &amp; Settings'!$D$15:$D$32,MATCH($C255,'Lists &amp; Settings'!$B$15:$B$32,0)),""))</f>
        <v/>
      </c>
      <c r="I255" s="27" t="str">
        <f aca="false">IF($C255="","",IFERROR(INDEX('Lists &amp; Settings'!$E$15:$E$32,MATCH($C255,'Lists &amp; Settings'!$B$15:$B$32,0)),""))</f>
        <v/>
      </c>
      <c r="J255" s="27" t="str">
        <f aca="false">IF($A255="","",MONTH($A255))</f>
        <v/>
      </c>
      <c r="K255" s="27" t="str">
        <f aca="false">IF($A255="","",YEAR($A255))</f>
        <v/>
      </c>
    </row>
    <row r="256" customFormat="false" ht="15" hidden="false" customHeight="false" outlineLevel="0" collapsed="false">
      <c r="A256" s="28"/>
      <c r="B256" s="29"/>
      <c r="C256" s="29"/>
      <c r="D256" s="29"/>
      <c r="E256" s="30"/>
      <c r="F256" s="29"/>
      <c r="G256" s="27" t="str">
        <f aca="false">IF($C256="","",IFERROR(INDEX('Lists &amp; Settings'!$C$15:$C$32,MATCH($C256,'Lists &amp; Settings'!$B$15:$B$32,0)),""))</f>
        <v/>
      </c>
      <c r="H256" s="27" t="str">
        <f aca="false">IF($C256="","",IFERROR(INDEX('Lists &amp; Settings'!$D$15:$D$32,MATCH($C256,'Lists &amp; Settings'!$B$15:$B$32,0)),""))</f>
        <v/>
      </c>
      <c r="I256" s="27" t="str">
        <f aca="false">IF($C256="","",IFERROR(INDEX('Lists &amp; Settings'!$E$15:$E$32,MATCH($C256,'Lists &amp; Settings'!$B$15:$B$32,0)),""))</f>
        <v/>
      </c>
      <c r="J256" s="27" t="str">
        <f aca="false">IF($A256="","",MONTH($A256))</f>
        <v/>
      </c>
      <c r="K256" s="27" t="str">
        <f aca="false">IF($A256="","",YEAR($A256))</f>
        <v/>
      </c>
    </row>
    <row r="257" customFormat="false" ht="15" hidden="false" customHeight="false" outlineLevel="0" collapsed="false">
      <c r="A257" s="28"/>
      <c r="B257" s="29"/>
      <c r="C257" s="29"/>
      <c r="D257" s="29"/>
      <c r="E257" s="30"/>
      <c r="F257" s="29"/>
      <c r="G257" s="27" t="str">
        <f aca="false">IF($C257="","",IFERROR(INDEX('Lists &amp; Settings'!$C$15:$C$32,MATCH($C257,'Lists &amp; Settings'!$B$15:$B$32,0)),""))</f>
        <v/>
      </c>
      <c r="H257" s="27" t="str">
        <f aca="false">IF($C257="","",IFERROR(INDEX('Lists &amp; Settings'!$D$15:$D$32,MATCH($C257,'Lists &amp; Settings'!$B$15:$B$32,0)),""))</f>
        <v/>
      </c>
      <c r="I257" s="27" t="str">
        <f aca="false">IF($C257="","",IFERROR(INDEX('Lists &amp; Settings'!$E$15:$E$32,MATCH($C257,'Lists &amp; Settings'!$B$15:$B$32,0)),""))</f>
        <v/>
      </c>
      <c r="J257" s="27" t="str">
        <f aca="false">IF($A257="","",MONTH($A257))</f>
        <v/>
      </c>
      <c r="K257" s="27" t="str">
        <f aca="false">IF($A257="","",YEAR($A257))</f>
        <v/>
      </c>
    </row>
    <row r="258" customFormat="false" ht="15" hidden="false" customHeight="false" outlineLevel="0" collapsed="false">
      <c r="A258" s="28"/>
      <c r="B258" s="29"/>
      <c r="C258" s="29"/>
      <c r="D258" s="29"/>
      <c r="E258" s="30"/>
      <c r="F258" s="29"/>
      <c r="G258" s="27" t="str">
        <f aca="false">IF($C258="","",IFERROR(INDEX('Lists &amp; Settings'!$C$15:$C$32,MATCH($C258,'Lists &amp; Settings'!$B$15:$B$32,0)),""))</f>
        <v/>
      </c>
      <c r="H258" s="27" t="str">
        <f aca="false">IF($C258="","",IFERROR(INDEX('Lists &amp; Settings'!$D$15:$D$32,MATCH($C258,'Lists &amp; Settings'!$B$15:$B$32,0)),""))</f>
        <v/>
      </c>
      <c r="I258" s="27" t="str">
        <f aca="false">IF($C258="","",IFERROR(INDEX('Lists &amp; Settings'!$E$15:$E$32,MATCH($C258,'Lists &amp; Settings'!$B$15:$B$32,0)),""))</f>
        <v/>
      </c>
      <c r="J258" s="27" t="str">
        <f aca="false">IF($A258="","",MONTH($A258))</f>
        <v/>
      </c>
      <c r="K258" s="27" t="str">
        <f aca="false">IF($A258="","",YEAR($A258))</f>
        <v/>
      </c>
    </row>
    <row r="259" customFormat="false" ht="15" hidden="false" customHeight="false" outlineLevel="0" collapsed="false">
      <c r="A259" s="28"/>
      <c r="B259" s="29"/>
      <c r="C259" s="29"/>
      <c r="D259" s="29"/>
      <c r="E259" s="30"/>
      <c r="F259" s="29"/>
      <c r="G259" s="27" t="str">
        <f aca="false">IF($C259="","",IFERROR(INDEX('Lists &amp; Settings'!$C$15:$C$32,MATCH($C259,'Lists &amp; Settings'!$B$15:$B$32,0)),""))</f>
        <v/>
      </c>
      <c r="H259" s="27" t="str">
        <f aca="false">IF($C259="","",IFERROR(INDEX('Lists &amp; Settings'!$D$15:$D$32,MATCH($C259,'Lists &amp; Settings'!$B$15:$B$32,0)),""))</f>
        <v/>
      </c>
      <c r="I259" s="27" t="str">
        <f aca="false">IF($C259="","",IFERROR(INDEX('Lists &amp; Settings'!$E$15:$E$32,MATCH($C259,'Lists &amp; Settings'!$B$15:$B$32,0)),""))</f>
        <v/>
      </c>
      <c r="J259" s="27" t="str">
        <f aca="false">IF($A259="","",MONTH($A259))</f>
        <v/>
      </c>
      <c r="K259" s="27" t="str">
        <f aca="false">IF($A259="","",YEAR($A259))</f>
        <v/>
      </c>
    </row>
    <row r="260" customFormat="false" ht="15" hidden="false" customHeight="false" outlineLevel="0" collapsed="false">
      <c r="A260" s="28"/>
      <c r="B260" s="29"/>
      <c r="C260" s="29"/>
      <c r="D260" s="29"/>
      <c r="E260" s="30"/>
      <c r="F260" s="29"/>
      <c r="G260" s="27" t="str">
        <f aca="false">IF($C260="","",IFERROR(INDEX('Lists &amp; Settings'!$C$15:$C$32,MATCH($C260,'Lists &amp; Settings'!$B$15:$B$32,0)),""))</f>
        <v/>
      </c>
      <c r="H260" s="27" t="str">
        <f aca="false">IF($C260="","",IFERROR(INDEX('Lists &amp; Settings'!$D$15:$D$32,MATCH($C260,'Lists &amp; Settings'!$B$15:$B$32,0)),""))</f>
        <v/>
      </c>
      <c r="I260" s="27" t="str">
        <f aca="false">IF($C260="","",IFERROR(INDEX('Lists &amp; Settings'!$E$15:$E$32,MATCH($C260,'Lists &amp; Settings'!$B$15:$B$32,0)),""))</f>
        <v/>
      </c>
      <c r="J260" s="27" t="str">
        <f aca="false">IF($A260="","",MONTH($A260))</f>
        <v/>
      </c>
      <c r="K260" s="27" t="str">
        <f aca="false">IF($A260="","",YEAR($A260))</f>
        <v/>
      </c>
    </row>
    <row r="261" customFormat="false" ht="15" hidden="false" customHeight="false" outlineLevel="0" collapsed="false">
      <c r="A261" s="28"/>
      <c r="B261" s="29"/>
      <c r="C261" s="29"/>
      <c r="D261" s="29"/>
      <c r="E261" s="30"/>
      <c r="F261" s="29"/>
      <c r="G261" s="27" t="str">
        <f aca="false">IF($C261="","",IFERROR(INDEX('Lists &amp; Settings'!$C$15:$C$32,MATCH($C261,'Lists &amp; Settings'!$B$15:$B$32,0)),""))</f>
        <v/>
      </c>
      <c r="H261" s="27" t="str">
        <f aca="false">IF($C261="","",IFERROR(INDEX('Lists &amp; Settings'!$D$15:$D$32,MATCH($C261,'Lists &amp; Settings'!$B$15:$B$32,0)),""))</f>
        <v/>
      </c>
      <c r="I261" s="27" t="str">
        <f aca="false">IF($C261="","",IFERROR(INDEX('Lists &amp; Settings'!$E$15:$E$32,MATCH($C261,'Lists &amp; Settings'!$B$15:$B$32,0)),""))</f>
        <v/>
      </c>
      <c r="J261" s="27" t="str">
        <f aca="false">IF($A261="","",MONTH($A261))</f>
        <v/>
      </c>
      <c r="K261" s="27" t="str">
        <f aca="false">IF($A261="","",YEAR($A261))</f>
        <v/>
      </c>
    </row>
    <row r="262" customFormat="false" ht="15" hidden="false" customHeight="false" outlineLevel="0" collapsed="false">
      <c r="A262" s="28"/>
      <c r="B262" s="29"/>
      <c r="C262" s="29"/>
      <c r="D262" s="29"/>
      <c r="E262" s="30"/>
      <c r="F262" s="29"/>
      <c r="G262" s="27" t="str">
        <f aca="false">IF($C262="","",IFERROR(INDEX('Lists &amp; Settings'!$C$15:$C$32,MATCH($C262,'Lists &amp; Settings'!$B$15:$B$32,0)),""))</f>
        <v/>
      </c>
      <c r="H262" s="27" t="str">
        <f aca="false">IF($C262="","",IFERROR(INDEX('Lists &amp; Settings'!$D$15:$D$32,MATCH($C262,'Lists &amp; Settings'!$B$15:$B$32,0)),""))</f>
        <v/>
      </c>
      <c r="I262" s="27" t="str">
        <f aca="false">IF($C262="","",IFERROR(INDEX('Lists &amp; Settings'!$E$15:$E$32,MATCH($C262,'Lists &amp; Settings'!$B$15:$B$32,0)),""))</f>
        <v/>
      </c>
      <c r="J262" s="27" t="str">
        <f aca="false">IF($A262="","",MONTH($A262))</f>
        <v/>
      </c>
      <c r="K262" s="27" t="str">
        <f aca="false">IF($A262="","",YEAR($A262))</f>
        <v/>
      </c>
    </row>
    <row r="263" customFormat="false" ht="15" hidden="false" customHeight="false" outlineLevel="0" collapsed="false">
      <c r="A263" s="28"/>
      <c r="B263" s="29"/>
      <c r="C263" s="29"/>
      <c r="D263" s="29"/>
      <c r="E263" s="30"/>
      <c r="F263" s="29"/>
      <c r="G263" s="27" t="str">
        <f aca="false">IF($C263="","",IFERROR(INDEX('Lists &amp; Settings'!$C$15:$C$32,MATCH($C263,'Lists &amp; Settings'!$B$15:$B$32,0)),""))</f>
        <v/>
      </c>
      <c r="H263" s="27" t="str">
        <f aca="false">IF($C263="","",IFERROR(INDEX('Lists &amp; Settings'!$D$15:$D$32,MATCH($C263,'Lists &amp; Settings'!$B$15:$B$32,0)),""))</f>
        <v/>
      </c>
      <c r="I263" s="27" t="str">
        <f aca="false">IF($C263="","",IFERROR(INDEX('Lists &amp; Settings'!$E$15:$E$32,MATCH($C263,'Lists &amp; Settings'!$B$15:$B$32,0)),""))</f>
        <v/>
      </c>
      <c r="J263" s="27" t="str">
        <f aca="false">IF($A263="","",MONTH($A263))</f>
        <v/>
      </c>
      <c r="K263" s="27" t="str">
        <f aca="false">IF($A263="","",YEAR($A263))</f>
        <v/>
      </c>
    </row>
    <row r="264" customFormat="false" ht="15" hidden="false" customHeight="false" outlineLevel="0" collapsed="false">
      <c r="A264" s="28"/>
      <c r="B264" s="29"/>
      <c r="C264" s="29"/>
      <c r="D264" s="29"/>
      <c r="E264" s="30"/>
      <c r="F264" s="29"/>
      <c r="G264" s="27" t="str">
        <f aca="false">IF($C264="","",IFERROR(INDEX('Lists &amp; Settings'!$C$15:$C$32,MATCH($C264,'Lists &amp; Settings'!$B$15:$B$32,0)),""))</f>
        <v/>
      </c>
      <c r="H264" s="27" t="str">
        <f aca="false">IF($C264="","",IFERROR(INDEX('Lists &amp; Settings'!$D$15:$D$32,MATCH($C264,'Lists &amp; Settings'!$B$15:$B$32,0)),""))</f>
        <v/>
      </c>
      <c r="I264" s="27" t="str">
        <f aca="false">IF($C264="","",IFERROR(INDEX('Lists &amp; Settings'!$E$15:$E$32,MATCH($C264,'Lists &amp; Settings'!$B$15:$B$32,0)),""))</f>
        <v/>
      </c>
      <c r="J264" s="27" t="str">
        <f aca="false">IF($A264="","",MONTH($A264))</f>
        <v/>
      </c>
      <c r="K264" s="27" t="str">
        <f aca="false">IF($A264="","",YEAR($A264))</f>
        <v/>
      </c>
    </row>
    <row r="265" customFormat="false" ht="15" hidden="false" customHeight="false" outlineLevel="0" collapsed="false">
      <c r="A265" s="28"/>
      <c r="B265" s="29"/>
      <c r="C265" s="29"/>
      <c r="D265" s="29"/>
      <c r="E265" s="30"/>
      <c r="F265" s="29"/>
      <c r="G265" s="27" t="str">
        <f aca="false">IF($C265="","",IFERROR(INDEX('Lists &amp; Settings'!$C$15:$C$32,MATCH($C265,'Lists &amp; Settings'!$B$15:$B$32,0)),""))</f>
        <v/>
      </c>
      <c r="H265" s="27" t="str">
        <f aca="false">IF($C265="","",IFERROR(INDEX('Lists &amp; Settings'!$D$15:$D$32,MATCH($C265,'Lists &amp; Settings'!$B$15:$B$32,0)),""))</f>
        <v/>
      </c>
      <c r="I265" s="27" t="str">
        <f aca="false">IF($C265="","",IFERROR(INDEX('Lists &amp; Settings'!$E$15:$E$32,MATCH($C265,'Lists &amp; Settings'!$B$15:$B$32,0)),""))</f>
        <v/>
      </c>
      <c r="J265" s="27" t="str">
        <f aca="false">IF($A265="","",MONTH($A265))</f>
        <v/>
      </c>
      <c r="K265" s="27" t="str">
        <f aca="false">IF($A265="","",YEAR($A265))</f>
        <v/>
      </c>
    </row>
    <row r="266" customFormat="false" ht="15" hidden="false" customHeight="false" outlineLevel="0" collapsed="false">
      <c r="A266" s="28"/>
      <c r="B266" s="29"/>
      <c r="C266" s="29"/>
      <c r="D266" s="29"/>
      <c r="E266" s="30"/>
      <c r="F266" s="29"/>
      <c r="G266" s="27" t="str">
        <f aca="false">IF($C266="","",IFERROR(INDEX('Lists &amp; Settings'!$C$15:$C$32,MATCH($C266,'Lists &amp; Settings'!$B$15:$B$32,0)),""))</f>
        <v/>
      </c>
      <c r="H266" s="27" t="str">
        <f aca="false">IF($C266="","",IFERROR(INDEX('Lists &amp; Settings'!$D$15:$D$32,MATCH($C266,'Lists &amp; Settings'!$B$15:$B$32,0)),""))</f>
        <v/>
      </c>
      <c r="I266" s="27" t="str">
        <f aca="false">IF($C266="","",IFERROR(INDEX('Lists &amp; Settings'!$E$15:$E$32,MATCH($C266,'Lists &amp; Settings'!$B$15:$B$32,0)),""))</f>
        <v/>
      </c>
      <c r="J266" s="27" t="str">
        <f aca="false">IF($A266="","",MONTH($A266))</f>
        <v/>
      </c>
      <c r="K266" s="27" t="str">
        <f aca="false">IF($A266="","",YEAR($A266))</f>
        <v/>
      </c>
    </row>
    <row r="267" customFormat="false" ht="15" hidden="false" customHeight="false" outlineLevel="0" collapsed="false">
      <c r="A267" s="28"/>
      <c r="B267" s="29"/>
      <c r="C267" s="29"/>
      <c r="D267" s="29"/>
      <c r="E267" s="30"/>
      <c r="F267" s="29"/>
      <c r="G267" s="27" t="str">
        <f aca="false">IF($C267="","",IFERROR(INDEX('Lists &amp; Settings'!$C$15:$C$32,MATCH($C267,'Lists &amp; Settings'!$B$15:$B$32,0)),""))</f>
        <v/>
      </c>
      <c r="H267" s="27" t="str">
        <f aca="false">IF($C267="","",IFERROR(INDEX('Lists &amp; Settings'!$D$15:$D$32,MATCH($C267,'Lists &amp; Settings'!$B$15:$B$32,0)),""))</f>
        <v/>
      </c>
      <c r="I267" s="27" t="str">
        <f aca="false">IF($C267="","",IFERROR(INDEX('Lists &amp; Settings'!$E$15:$E$32,MATCH($C267,'Lists &amp; Settings'!$B$15:$B$32,0)),""))</f>
        <v/>
      </c>
      <c r="J267" s="27" t="str">
        <f aca="false">IF($A267="","",MONTH($A267))</f>
        <v/>
      </c>
      <c r="K267" s="27" t="str">
        <f aca="false">IF($A267="","",YEAR($A267))</f>
        <v/>
      </c>
    </row>
    <row r="268" customFormat="false" ht="15" hidden="false" customHeight="false" outlineLevel="0" collapsed="false">
      <c r="A268" s="28"/>
      <c r="B268" s="29"/>
      <c r="C268" s="29"/>
      <c r="D268" s="29"/>
      <c r="E268" s="30"/>
      <c r="F268" s="29"/>
      <c r="G268" s="27" t="str">
        <f aca="false">IF($C268="","",IFERROR(INDEX('Lists &amp; Settings'!$C$15:$C$32,MATCH($C268,'Lists &amp; Settings'!$B$15:$B$32,0)),""))</f>
        <v/>
      </c>
      <c r="H268" s="27" t="str">
        <f aca="false">IF($C268="","",IFERROR(INDEX('Lists &amp; Settings'!$D$15:$D$32,MATCH($C268,'Lists &amp; Settings'!$B$15:$B$32,0)),""))</f>
        <v/>
      </c>
      <c r="I268" s="27" t="str">
        <f aca="false">IF($C268="","",IFERROR(INDEX('Lists &amp; Settings'!$E$15:$E$32,MATCH($C268,'Lists &amp; Settings'!$B$15:$B$32,0)),""))</f>
        <v/>
      </c>
      <c r="J268" s="27" t="str">
        <f aca="false">IF($A268="","",MONTH($A268))</f>
        <v/>
      </c>
      <c r="K268" s="27" t="str">
        <f aca="false">IF($A268="","",YEAR($A268))</f>
        <v/>
      </c>
    </row>
    <row r="269" customFormat="false" ht="15" hidden="false" customHeight="false" outlineLevel="0" collapsed="false">
      <c r="A269" s="28"/>
      <c r="B269" s="29"/>
      <c r="C269" s="29"/>
      <c r="D269" s="29"/>
      <c r="E269" s="30"/>
      <c r="F269" s="29"/>
      <c r="G269" s="27" t="str">
        <f aca="false">IF($C269="","",IFERROR(INDEX('Lists &amp; Settings'!$C$15:$C$32,MATCH($C269,'Lists &amp; Settings'!$B$15:$B$32,0)),""))</f>
        <v/>
      </c>
      <c r="H269" s="27" t="str">
        <f aca="false">IF($C269="","",IFERROR(INDEX('Lists &amp; Settings'!$D$15:$D$32,MATCH($C269,'Lists &amp; Settings'!$B$15:$B$32,0)),""))</f>
        <v/>
      </c>
      <c r="I269" s="27" t="str">
        <f aca="false">IF($C269="","",IFERROR(INDEX('Lists &amp; Settings'!$E$15:$E$32,MATCH($C269,'Lists &amp; Settings'!$B$15:$B$32,0)),""))</f>
        <v/>
      </c>
      <c r="J269" s="27" t="str">
        <f aca="false">IF($A269="","",MONTH($A269))</f>
        <v/>
      </c>
      <c r="K269" s="27" t="str">
        <f aca="false">IF($A269="","",YEAR($A269))</f>
        <v/>
      </c>
    </row>
    <row r="270" customFormat="false" ht="15" hidden="false" customHeight="false" outlineLevel="0" collapsed="false">
      <c r="A270" s="28"/>
      <c r="B270" s="29"/>
      <c r="C270" s="29"/>
      <c r="D270" s="29"/>
      <c r="E270" s="30"/>
      <c r="F270" s="29"/>
      <c r="G270" s="27" t="str">
        <f aca="false">IF($C270="","",IFERROR(INDEX('Lists &amp; Settings'!$C$15:$C$32,MATCH($C270,'Lists &amp; Settings'!$B$15:$B$32,0)),""))</f>
        <v/>
      </c>
      <c r="H270" s="27" t="str">
        <f aca="false">IF($C270="","",IFERROR(INDEX('Lists &amp; Settings'!$D$15:$D$32,MATCH($C270,'Lists &amp; Settings'!$B$15:$B$32,0)),""))</f>
        <v/>
      </c>
      <c r="I270" s="27" t="str">
        <f aca="false">IF($C270="","",IFERROR(INDEX('Lists &amp; Settings'!$E$15:$E$32,MATCH($C270,'Lists &amp; Settings'!$B$15:$B$32,0)),""))</f>
        <v/>
      </c>
      <c r="J270" s="27" t="str">
        <f aca="false">IF($A270="","",MONTH($A270))</f>
        <v/>
      </c>
      <c r="K270" s="27" t="str">
        <f aca="false">IF($A270="","",YEAR($A270))</f>
        <v/>
      </c>
    </row>
    <row r="271" customFormat="false" ht="15" hidden="false" customHeight="false" outlineLevel="0" collapsed="false">
      <c r="A271" s="28"/>
      <c r="B271" s="29"/>
      <c r="C271" s="29"/>
      <c r="D271" s="29"/>
      <c r="E271" s="30"/>
      <c r="F271" s="29"/>
      <c r="G271" s="27" t="str">
        <f aca="false">IF($C271="","",IFERROR(INDEX('Lists &amp; Settings'!$C$15:$C$32,MATCH($C271,'Lists &amp; Settings'!$B$15:$B$32,0)),""))</f>
        <v/>
      </c>
      <c r="H271" s="27" t="str">
        <f aca="false">IF($C271="","",IFERROR(INDEX('Lists &amp; Settings'!$D$15:$D$32,MATCH($C271,'Lists &amp; Settings'!$B$15:$B$32,0)),""))</f>
        <v/>
      </c>
      <c r="I271" s="27" t="str">
        <f aca="false">IF($C271="","",IFERROR(INDEX('Lists &amp; Settings'!$E$15:$E$32,MATCH($C271,'Lists &amp; Settings'!$B$15:$B$32,0)),""))</f>
        <v/>
      </c>
      <c r="J271" s="27" t="str">
        <f aca="false">IF($A271="","",MONTH($A271))</f>
        <v/>
      </c>
      <c r="K271" s="27" t="str">
        <f aca="false">IF($A271="","",YEAR($A271))</f>
        <v/>
      </c>
    </row>
    <row r="272" customFormat="false" ht="15" hidden="false" customHeight="false" outlineLevel="0" collapsed="false">
      <c r="A272" s="28"/>
      <c r="B272" s="29"/>
      <c r="C272" s="29"/>
      <c r="D272" s="29"/>
      <c r="E272" s="30"/>
      <c r="F272" s="29"/>
      <c r="G272" s="27" t="str">
        <f aca="false">IF($C272="","",IFERROR(INDEX('Lists &amp; Settings'!$C$15:$C$32,MATCH($C272,'Lists &amp; Settings'!$B$15:$B$32,0)),""))</f>
        <v/>
      </c>
      <c r="H272" s="27" t="str">
        <f aca="false">IF($C272="","",IFERROR(INDEX('Lists &amp; Settings'!$D$15:$D$32,MATCH($C272,'Lists &amp; Settings'!$B$15:$B$32,0)),""))</f>
        <v/>
      </c>
      <c r="I272" s="27" t="str">
        <f aca="false">IF($C272="","",IFERROR(INDEX('Lists &amp; Settings'!$E$15:$E$32,MATCH($C272,'Lists &amp; Settings'!$B$15:$B$32,0)),""))</f>
        <v/>
      </c>
      <c r="J272" s="27" t="str">
        <f aca="false">IF($A272="","",MONTH($A272))</f>
        <v/>
      </c>
      <c r="K272" s="27" t="str">
        <f aca="false">IF($A272="","",YEAR($A272))</f>
        <v/>
      </c>
    </row>
    <row r="273" customFormat="false" ht="15" hidden="false" customHeight="false" outlineLevel="0" collapsed="false">
      <c r="A273" s="28"/>
      <c r="B273" s="29"/>
      <c r="C273" s="29"/>
      <c r="D273" s="29"/>
      <c r="E273" s="30"/>
      <c r="F273" s="29"/>
      <c r="G273" s="27" t="str">
        <f aca="false">IF($C273="","",IFERROR(INDEX('Lists &amp; Settings'!$C$15:$C$32,MATCH($C273,'Lists &amp; Settings'!$B$15:$B$32,0)),""))</f>
        <v/>
      </c>
      <c r="H273" s="27" t="str">
        <f aca="false">IF($C273="","",IFERROR(INDEX('Lists &amp; Settings'!$D$15:$D$32,MATCH($C273,'Lists &amp; Settings'!$B$15:$B$32,0)),""))</f>
        <v/>
      </c>
      <c r="I273" s="27" t="str">
        <f aca="false">IF($C273="","",IFERROR(INDEX('Lists &amp; Settings'!$E$15:$E$32,MATCH($C273,'Lists &amp; Settings'!$B$15:$B$32,0)),""))</f>
        <v/>
      </c>
      <c r="J273" s="27" t="str">
        <f aca="false">IF($A273="","",MONTH($A273))</f>
        <v/>
      </c>
      <c r="K273" s="27" t="str">
        <f aca="false">IF($A273="","",YEAR($A273))</f>
        <v/>
      </c>
    </row>
    <row r="274" customFormat="false" ht="15" hidden="false" customHeight="false" outlineLevel="0" collapsed="false">
      <c r="A274" s="28"/>
      <c r="B274" s="29"/>
      <c r="C274" s="29"/>
      <c r="D274" s="29"/>
      <c r="E274" s="30"/>
      <c r="F274" s="29"/>
      <c r="G274" s="27" t="str">
        <f aca="false">IF($C274="","",IFERROR(INDEX('Lists &amp; Settings'!$C$15:$C$32,MATCH($C274,'Lists &amp; Settings'!$B$15:$B$32,0)),""))</f>
        <v/>
      </c>
      <c r="H274" s="27" t="str">
        <f aca="false">IF($C274="","",IFERROR(INDEX('Lists &amp; Settings'!$D$15:$D$32,MATCH($C274,'Lists &amp; Settings'!$B$15:$B$32,0)),""))</f>
        <v/>
      </c>
      <c r="I274" s="27" t="str">
        <f aca="false">IF($C274="","",IFERROR(INDEX('Lists &amp; Settings'!$E$15:$E$32,MATCH($C274,'Lists &amp; Settings'!$B$15:$B$32,0)),""))</f>
        <v/>
      </c>
      <c r="J274" s="27" t="str">
        <f aca="false">IF($A274="","",MONTH($A274))</f>
        <v/>
      </c>
      <c r="K274" s="27" t="str">
        <f aca="false">IF($A274="","",YEAR($A274))</f>
        <v/>
      </c>
    </row>
    <row r="275" customFormat="false" ht="15" hidden="false" customHeight="false" outlineLevel="0" collapsed="false">
      <c r="A275" s="28"/>
      <c r="B275" s="29"/>
      <c r="C275" s="29"/>
      <c r="D275" s="29"/>
      <c r="E275" s="30"/>
      <c r="F275" s="29"/>
      <c r="G275" s="27" t="str">
        <f aca="false">IF($C275="","",IFERROR(INDEX('Lists &amp; Settings'!$C$15:$C$32,MATCH($C275,'Lists &amp; Settings'!$B$15:$B$32,0)),""))</f>
        <v/>
      </c>
      <c r="H275" s="27" t="str">
        <f aca="false">IF($C275="","",IFERROR(INDEX('Lists &amp; Settings'!$D$15:$D$32,MATCH($C275,'Lists &amp; Settings'!$B$15:$B$32,0)),""))</f>
        <v/>
      </c>
      <c r="I275" s="27" t="str">
        <f aca="false">IF($C275="","",IFERROR(INDEX('Lists &amp; Settings'!$E$15:$E$32,MATCH($C275,'Lists &amp; Settings'!$B$15:$B$32,0)),""))</f>
        <v/>
      </c>
      <c r="J275" s="27" t="str">
        <f aca="false">IF($A275="","",MONTH($A275))</f>
        <v/>
      </c>
      <c r="K275" s="27" t="str">
        <f aca="false">IF($A275="","",YEAR($A275))</f>
        <v/>
      </c>
    </row>
    <row r="276" customFormat="false" ht="15" hidden="false" customHeight="false" outlineLevel="0" collapsed="false">
      <c r="A276" s="28"/>
      <c r="B276" s="29"/>
      <c r="C276" s="29"/>
      <c r="D276" s="29"/>
      <c r="E276" s="30"/>
      <c r="F276" s="29"/>
      <c r="G276" s="27" t="str">
        <f aca="false">IF($C276="","",IFERROR(INDEX('Lists &amp; Settings'!$C$15:$C$32,MATCH($C276,'Lists &amp; Settings'!$B$15:$B$32,0)),""))</f>
        <v/>
      </c>
      <c r="H276" s="27" t="str">
        <f aca="false">IF($C276="","",IFERROR(INDEX('Lists &amp; Settings'!$D$15:$D$32,MATCH($C276,'Lists &amp; Settings'!$B$15:$B$32,0)),""))</f>
        <v/>
      </c>
      <c r="I276" s="27" t="str">
        <f aca="false">IF($C276="","",IFERROR(INDEX('Lists &amp; Settings'!$E$15:$E$32,MATCH($C276,'Lists &amp; Settings'!$B$15:$B$32,0)),""))</f>
        <v/>
      </c>
      <c r="J276" s="27" t="str">
        <f aca="false">IF($A276="","",MONTH($A276))</f>
        <v/>
      </c>
      <c r="K276" s="27" t="str">
        <f aca="false">IF($A276="","",YEAR($A276))</f>
        <v/>
      </c>
    </row>
    <row r="277" customFormat="false" ht="15" hidden="false" customHeight="false" outlineLevel="0" collapsed="false">
      <c r="A277" s="28"/>
      <c r="B277" s="29"/>
      <c r="C277" s="29"/>
      <c r="D277" s="29"/>
      <c r="E277" s="30"/>
      <c r="F277" s="29"/>
      <c r="G277" s="27" t="str">
        <f aca="false">IF($C277="","",IFERROR(INDEX('Lists &amp; Settings'!$C$15:$C$32,MATCH($C277,'Lists &amp; Settings'!$B$15:$B$32,0)),""))</f>
        <v/>
      </c>
      <c r="H277" s="27" t="str">
        <f aca="false">IF($C277="","",IFERROR(INDEX('Lists &amp; Settings'!$D$15:$D$32,MATCH($C277,'Lists &amp; Settings'!$B$15:$B$32,0)),""))</f>
        <v/>
      </c>
      <c r="I277" s="27" t="str">
        <f aca="false">IF($C277="","",IFERROR(INDEX('Lists &amp; Settings'!$E$15:$E$32,MATCH($C277,'Lists &amp; Settings'!$B$15:$B$32,0)),""))</f>
        <v/>
      </c>
      <c r="J277" s="27" t="str">
        <f aca="false">IF($A277="","",MONTH($A277))</f>
        <v/>
      </c>
      <c r="K277" s="27" t="str">
        <f aca="false">IF($A277="","",YEAR($A277))</f>
        <v/>
      </c>
    </row>
    <row r="278" customFormat="false" ht="15" hidden="false" customHeight="false" outlineLevel="0" collapsed="false">
      <c r="A278" s="28"/>
      <c r="B278" s="29"/>
      <c r="C278" s="29"/>
      <c r="D278" s="29"/>
      <c r="E278" s="30"/>
      <c r="F278" s="29"/>
      <c r="G278" s="27" t="str">
        <f aca="false">IF($C278="","",IFERROR(INDEX('Lists &amp; Settings'!$C$15:$C$32,MATCH($C278,'Lists &amp; Settings'!$B$15:$B$32,0)),""))</f>
        <v/>
      </c>
      <c r="H278" s="27" t="str">
        <f aca="false">IF($C278="","",IFERROR(INDEX('Lists &amp; Settings'!$D$15:$D$32,MATCH($C278,'Lists &amp; Settings'!$B$15:$B$32,0)),""))</f>
        <v/>
      </c>
      <c r="I278" s="27" t="str">
        <f aca="false">IF($C278="","",IFERROR(INDEX('Lists &amp; Settings'!$E$15:$E$32,MATCH($C278,'Lists &amp; Settings'!$B$15:$B$32,0)),""))</f>
        <v/>
      </c>
      <c r="J278" s="27" t="str">
        <f aca="false">IF($A278="","",MONTH($A278))</f>
        <v/>
      </c>
      <c r="K278" s="27" t="str">
        <f aca="false">IF($A278="","",YEAR($A278))</f>
        <v/>
      </c>
    </row>
    <row r="279" customFormat="false" ht="15" hidden="false" customHeight="false" outlineLevel="0" collapsed="false">
      <c r="A279" s="28"/>
      <c r="B279" s="29"/>
      <c r="C279" s="29"/>
      <c r="D279" s="29"/>
      <c r="E279" s="30"/>
      <c r="F279" s="29"/>
      <c r="G279" s="27" t="str">
        <f aca="false">IF($C279="","",IFERROR(INDEX('Lists &amp; Settings'!$C$15:$C$32,MATCH($C279,'Lists &amp; Settings'!$B$15:$B$32,0)),""))</f>
        <v/>
      </c>
      <c r="H279" s="27" t="str">
        <f aca="false">IF($C279="","",IFERROR(INDEX('Lists &amp; Settings'!$D$15:$D$32,MATCH($C279,'Lists &amp; Settings'!$B$15:$B$32,0)),""))</f>
        <v/>
      </c>
      <c r="I279" s="27" t="str">
        <f aca="false">IF($C279="","",IFERROR(INDEX('Lists &amp; Settings'!$E$15:$E$32,MATCH($C279,'Lists &amp; Settings'!$B$15:$B$32,0)),""))</f>
        <v/>
      </c>
      <c r="J279" s="27" t="str">
        <f aca="false">IF($A279="","",MONTH($A279))</f>
        <v/>
      </c>
      <c r="K279" s="27" t="str">
        <f aca="false">IF($A279="","",YEAR($A279))</f>
        <v/>
      </c>
    </row>
    <row r="280" customFormat="false" ht="15" hidden="false" customHeight="false" outlineLevel="0" collapsed="false">
      <c r="A280" s="28"/>
      <c r="B280" s="29"/>
      <c r="C280" s="29"/>
      <c r="D280" s="29"/>
      <c r="E280" s="30"/>
      <c r="F280" s="29"/>
      <c r="G280" s="27" t="str">
        <f aca="false">IF($C280="","",IFERROR(INDEX('Lists &amp; Settings'!$C$15:$C$32,MATCH($C280,'Lists &amp; Settings'!$B$15:$B$32,0)),""))</f>
        <v/>
      </c>
      <c r="H280" s="27" t="str">
        <f aca="false">IF($C280="","",IFERROR(INDEX('Lists &amp; Settings'!$D$15:$D$32,MATCH($C280,'Lists &amp; Settings'!$B$15:$B$32,0)),""))</f>
        <v/>
      </c>
      <c r="I280" s="27" t="str">
        <f aca="false">IF($C280="","",IFERROR(INDEX('Lists &amp; Settings'!$E$15:$E$32,MATCH($C280,'Lists &amp; Settings'!$B$15:$B$32,0)),""))</f>
        <v/>
      </c>
      <c r="J280" s="27" t="str">
        <f aca="false">IF($A280="","",MONTH($A280))</f>
        <v/>
      </c>
      <c r="K280" s="27" t="str">
        <f aca="false">IF($A280="","",YEAR($A280))</f>
        <v/>
      </c>
    </row>
    <row r="281" customFormat="false" ht="15" hidden="false" customHeight="false" outlineLevel="0" collapsed="false">
      <c r="A281" s="28"/>
      <c r="B281" s="29"/>
      <c r="C281" s="29"/>
      <c r="D281" s="29"/>
      <c r="E281" s="30"/>
      <c r="F281" s="29"/>
      <c r="G281" s="27" t="str">
        <f aca="false">IF($C281="","",IFERROR(INDEX('Lists &amp; Settings'!$C$15:$C$32,MATCH($C281,'Lists &amp; Settings'!$B$15:$B$32,0)),""))</f>
        <v/>
      </c>
      <c r="H281" s="27" t="str">
        <f aca="false">IF($C281="","",IFERROR(INDEX('Lists &amp; Settings'!$D$15:$D$32,MATCH($C281,'Lists &amp; Settings'!$B$15:$B$32,0)),""))</f>
        <v/>
      </c>
      <c r="I281" s="27" t="str">
        <f aca="false">IF($C281="","",IFERROR(INDEX('Lists &amp; Settings'!$E$15:$E$32,MATCH($C281,'Lists &amp; Settings'!$B$15:$B$32,0)),""))</f>
        <v/>
      </c>
      <c r="J281" s="27" t="str">
        <f aca="false">IF($A281="","",MONTH($A281))</f>
        <v/>
      </c>
      <c r="K281" s="27" t="str">
        <f aca="false">IF($A281="","",YEAR($A281))</f>
        <v/>
      </c>
    </row>
    <row r="282" customFormat="false" ht="15" hidden="false" customHeight="false" outlineLevel="0" collapsed="false">
      <c r="A282" s="28"/>
      <c r="B282" s="29"/>
      <c r="C282" s="29"/>
      <c r="D282" s="29"/>
      <c r="E282" s="30"/>
      <c r="F282" s="29"/>
      <c r="G282" s="27" t="str">
        <f aca="false">IF($C282="","",IFERROR(INDEX('Lists &amp; Settings'!$C$15:$C$32,MATCH($C282,'Lists &amp; Settings'!$B$15:$B$32,0)),""))</f>
        <v/>
      </c>
      <c r="H282" s="27" t="str">
        <f aca="false">IF($C282="","",IFERROR(INDEX('Lists &amp; Settings'!$D$15:$D$32,MATCH($C282,'Lists &amp; Settings'!$B$15:$B$32,0)),""))</f>
        <v/>
      </c>
      <c r="I282" s="27" t="str">
        <f aca="false">IF($C282="","",IFERROR(INDEX('Lists &amp; Settings'!$E$15:$E$32,MATCH($C282,'Lists &amp; Settings'!$B$15:$B$32,0)),""))</f>
        <v/>
      </c>
      <c r="J282" s="27" t="str">
        <f aca="false">IF($A282="","",MONTH($A282))</f>
        <v/>
      </c>
      <c r="K282" s="27" t="str">
        <f aca="false">IF($A282="","",YEAR($A282))</f>
        <v/>
      </c>
    </row>
    <row r="283" customFormat="false" ht="15" hidden="false" customHeight="false" outlineLevel="0" collapsed="false">
      <c r="A283" s="28"/>
      <c r="B283" s="29"/>
      <c r="C283" s="29"/>
      <c r="D283" s="29"/>
      <c r="E283" s="30"/>
      <c r="F283" s="29"/>
      <c r="G283" s="27" t="str">
        <f aca="false">IF($C283="","",IFERROR(INDEX('Lists &amp; Settings'!$C$15:$C$32,MATCH($C283,'Lists &amp; Settings'!$B$15:$B$32,0)),""))</f>
        <v/>
      </c>
      <c r="H283" s="27" t="str">
        <f aca="false">IF($C283="","",IFERROR(INDEX('Lists &amp; Settings'!$D$15:$D$32,MATCH($C283,'Lists &amp; Settings'!$B$15:$B$32,0)),""))</f>
        <v/>
      </c>
      <c r="I283" s="27" t="str">
        <f aca="false">IF($C283="","",IFERROR(INDEX('Lists &amp; Settings'!$E$15:$E$32,MATCH($C283,'Lists &amp; Settings'!$B$15:$B$32,0)),""))</f>
        <v/>
      </c>
      <c r="J283" s="27" t="str">
        <f aca="false">IF($A283="","",MONTH($A283))</f>
        <v/>
      </c>
      <c r="K283" s="27" t="str">
        <f aca="false">IF($A283="","",YEAR($A283))</f>
        <v/>
      </c>
    </row>
    <row r="284" customFormat="false" ht="15" hidden="false" customHeight="false" outlineLevel="0" collapsed="false">
      <c r="A284" s="28"/>
      <c r="B284" s="29"/>
      <c r="C284" s="29"/>
      <c r="D284" s="29"/>
      <c r="E284" s="30"/>
      <c r="F284" s="29"/>
      <c r="G284" s="27" t="str">
        <f aca="false">IF($C284="","",IFERROR(INDEX('Lists &amp; Settings'!$C$15:$C$32,MATCH($C284,'Lists &amp; Settings'!$B$15:$B$32,0)),""))</f>
        <v/>
      </c>
      <c r="H284" s="27" t="str">
        <f aca="false">IF($C284="","",IFERROR(INDEX('Lists &amp; Settings'!$D$15:$D$32,MATCH($C284,'Lists &amp; Settings'!$B$15:$B$32,0)),""))</f>
        <v/>
      </c>
      <c r="I284" s="27" t="str">
        <f aca="false">IF($C284="","",IFERROR(INDEX('Lists &amp; Settings'!$E$15:$E$32,MATCH($C284,'Lists &amp; Settings'!$B$15:$B$32,0)),""))</f>
        <v/>
      </c>
      <c r="J284" s="27" t="str">
        <f aca="false">IF($A284="","",MONTH($A284))</f>
        <v/>
      </c>
      <c r="K284" s="27" t="str">
        <f aca="false">IF($A284="","",YEAR($A284))</f>
        <v/>
      </c>
    </row>
    <row r="285" customFormat="false" ht="15" hidden="false" customHeight="false" outlineLevel="0" collapsed="false">
      <c r="A285" s="28"/>
      <c r="B285" s="29"/>
      <c r="C285" s="29"/>
      <c r="D285" s="29"/>
      <c r="E285" s="30"/>
      <c r="F285" s="29"/>
      <c r="G285" s="27" t="str">
        <f aca="false">IF($C285="","",IFERROR(INDEX('Lists &amp; Settings'!$C$15:$C$32,MATCH($C285,'Lists &amp; Settings'!$B$15:$B$32,0)),""))</f>
        <v/>
      </c>
      <c r="H285" s="27" t="str">
        <f aca="false">IF($C285="","",IFERROR(INDEX('Lists &amp; Settings'!$D$15:$D$32,MATCH($C285,'Lists &amp; Settings'!$B$15:$B$32,0)),""))</f>
        <v/>
      </c>
      <c r="I285" s="27" t="str">
        <f aca="false">IF($C285="","",IFERROR(INDEX('Lists &amp; Settings'!$E$15:$E$32,MATCH($C285,'Lists &amp; Settings'!$B$15:$B$32,0)),""))</f>
        <v/>
      </c>
      <c r="J285" s="27" t="str">
        <f aca="false">IF($A285="","",MONTH($A285))</f>
        <v/>
      </c>
      <c r="K285" s="27" t="str">
        <f aca="false">IF($A285="","",YEAR($A285))</f>
        <v/>
      </c>
    </row>
    <row r="286" customFormat="false" ht="15" hidden="false" customHeight="false" outlineLevel="0" collapsed="false">
      <c r="A286" s="28"/>
      <c r="B286" s="29"/>
      <c r="C286" s="29"/>
      <c r="D286" s="29"/>
      <c r="E286" s="30"/>
      <c r="F286" s="29"/>
      <c r="G286" s="27" t="str">
        <f aca="false">IF($C286="","",IFERROR(INDEX('Lists &amp; Settings'!$C$15:$C$32,MATCH($C286,'Lists &amp; Settings'!$B$15:$B$32,0)),""))</f>
        <v/>
      </c>
      <c r="H286" s="27" t="str">
        <f aca="false">IF($C286="","",IFERROR(INDEX('Lists &amp; Settings'!$D$15:$D$32,MATCH($C286,'Lists &amp; Settings'!$B$15:$B$32,0)),""))</f>
        <v/>
      </c>
      <c r="I286" s="27" t="str">
        <f aca="false">IF($C286="","",IFERROR(INDEX('Lists &amp; Settings'!$E$15:$E$32,MATCH($C286,'Lists &amp; Settings'!$B$15:$B$32,0)),""))</f>
        <v/>
      </c>
      <c r="J286" s="27" t="str">
        <f aca="false">IF($A286="","",MONTH($A286))</f>
        <v/>
      </c>
      <c r="K286" s="27" t="str">
        <f aca="false">IF($A286="","",YEAR($A286))</f>
        <v/>
      </c>
    </row>
    <row r="287" customFormat="false" ht="15" hidden="false" customHeight="false" outlineLevel="0" collapsed="false">
      <c r="A287" s="28"/>
      <c r="B287" s="29"/>
      <c r="C287" s="29"/>
      <c r="D287" s="29"/>
      <c r="E287" s="30"/>
      <c r="F287" s="29"/>
      <c r="G287" s="27" t="str">
        <f aca="false">IF($C287="","",IFERROR(INDEX('Lists &amp; Settings'!$C$15:$C$32,MATCH($C287,'Lists &amp; Settings'!$B$15:$B$32,0)),""))</f>
        <v/>
      </c>
      <c r="H287" s="27" t="str">
        <f aca="false">IF($C287="","",IFERROR(INDEX('Lists &amp; Settings'!$D$15:$D$32,MATCH($C287,'Lists &amp; Settings'!$B$15:$B$32,0)),""))</f>
        <v/>
      </c>
      <c r="I287" s="27" t="str">
        <f aca="false">IF($C287="","",IFERROR(INDEX('Lists &amp; Settings'!$E$15:$E$32,MATCH($C287,'Lists &amp; Settings'!$B$15:$B$32,0)),""))</f>
        <v/>
      </c>
      <c r="J287" s="27" t="str">
        <f aca="false">IF($A287="","",MONTH($A287))</f>
        <v/>
      </c>
      <c r="K287" s="27" t="str">
        <f aca="false">IF($A287="","",YEAR($A287))</f>
        <v/>
      </c>
    </row>
    <row r="288" customFormat="false" ht="15" hidden="false" customHeight="false" outlineLevel="0" collapsed="false">
      <c r="A288" s="28"/>
      <c r="B288" s="29"/>
      <c r="C288" s="29"/>
      <c r="D288" s="29"/>
      <c r="E288" s="30"/>
      <c r="F288" s="29"/>
      <c r="G288" s="27" t="str">
        <f aca="false">IF($C288="","",IFERROR(INDEX('Lists &amp; Settings'!$C$15:$C$32,MATCH($C288,'Lists &amp; Settings'!$B$15:$B$32,0)),""))</f>
        <v/>
      </c>
      <c r="H288" s="27" t="str">
        <f aca="false">IF($C288="","",IFERROR(INDEX('Lists &amp; Settings'!$D$15:$D$32,MATCH($C288,'Lists &amp; Settings'!$B$15:$B$32,0)),""))</f>
        <v/>
      </c>
      <c r="I288" s="27" t="str">
        <f aca="false">IF($C288="","",IFERROR(INDEX('Lists &amp; Settings'!$E$15:$E$32,MATCH($C288,'Lists &amp; Settings'!$B$15:$B$32,0)),""))</f>
        <v/>
      </c>
      <c r="J288" s="27" t="str">
        <f aca="false">IF($A288="","",MONTH($A288))</f>
        <v/>
      </c>
      <c r="K288" s="27" t="str">
        <f aca="false">IF($A288="","",YEAR($A288))</f>
        <v/>
      </c>
    </row>
    <row r="289" customFormat="false" ht="15" hidden="false" customHeight="false" outlineLevel="0" collapsed="false">
      <c r="A289" s="28"/>
      <c r="B289" s="29"/>
      <c r="C289" s="29"/>
      <c r="D289" s="29"/>
      <c r="E289" s="30"/>
      <c r="F289" s="29"/>
      <c r="G289" s="27" t="str">
        <f aca="false">IF($C289="","",IFERROR(INDEX('Lists &amp; Settings'!$C$15:$C$32,MATCH($C289,'Lists &amp; Settings'!$B$15:$B$32,0)),""))</f>
        <v/>
      </c>
      <c r="H289" s="27" t="str">
        <f aca="false">IF($C289="","",IFERROR(INDEX('Lists &amp; Settings'!$D$15:$D$32,MATCH($C289,'Lists &amp; Settings'!$B$15:$B$32,0)),""))</f>
        <v/>
      </c>
      <c r="I289" s="27" t="str">
        <f aca="false">IF($C289="","",IFERROR(INDEX('Lists &amp; Settings'!$E$15:$E$32,MATCH($C289,'Lists &amp; Settings'!$B$15:$B$32,0)),""))</f>
        <v/>
      </c>
      <c r="J289" s="27" t="str">
        <f aca="false">IF($A289="","",MONTH($A289))</f>
        <v/>
      </c>
      <c r="K289" s="27" t="str">
        <f aca="false">IF($A289="","",YEAR($A289))</f>
        <v/>
      </c>
    </row>
    <row r="290" customFormat="false" ht="15" hidden="false" customHeight="false" outlineLevel="0" collapsed="false">
      <c r="A290" s="28"/>
      <c r="B290" s="29"/>
      <c r="C290" s="29"/>
      <c r="D290" s="29"/>
      <c r="E290" s="30"/>
      <c r="F290" s="29"/>
      <c r="G290" s="27" t="str">
        <f aca="false">IF($C290="","",IFERROR(INDEX('Lists &amp; Settings'!$C$15:$C$32,MATCH($C290,'Lists &amp; Settings'!$B$15:$B$32,0)),""))</f>
        <v/>
      </c>
      <c r="H290" s="27" t="str">
        <f aca="false">IF($C290="","",IFERROR(INDEX('Lists &amp; Settings'!$D$15:$D$32,MATCH($C290,'Lists &amp; Settings'!$B$15:$B$32,0)),""))</f>
        <v/>
      </c>
      <c r="I290" s="27" t="str">
        <f aca="false">IF($C290="","",IFERROR(INDEX('Lists &amp; Settings'!$E$15:$E$32,MATCH($C290,'Lists &amp; Settings'!$B$15:$B$32,0)),""))</f>
        <v/>
      </c>
      <c r="J290" s="27" t="str">
        <f aca="false">IF($A290="","",MONTH($A290))</f>
        <v/>
      </c>
      <c r="K290" s="27" t="str">
        <f aca="false">IF($A290="","",YEAR($A290))</f>
        <v/>
      </c>
    </row>
    <row r="291" customFormat="false" ht="15" hidden="false" customHeight="false" outlineLevel="0" collapsed="false">
      <c r="A291" s="28"/>
      <c r="B291" s="29"/>
      <c r="C291" s="29"/>
      <c r="D291" s="29"/>
      <c r="E291" s="30"/>
      <c r="F291" s="29"/>
      <c r="G291" s="27" t="str">
        <f aca="false">IF($C291="","",IFERROR(INDEX('Lists &amp; Settings'!$C$15:$C$32,MATCH($C291,'Lists &amp; Settings'!$B$15:$B$32,0)),""))</f>
        <v/>
      </c>
      <c r="H291" s="27" t="str">
        <f aca="false">IF($C291="","",IFERROR(INDEX('Lists &amp; Settings'!$D$15:$D$32,MATCH($C291,'Lists &amp; Settings'!$B$15:$B$32,0)),""))</f>
        <v/>
      </c>
      <c r="I291" s="27" t="str">
        <f aca="false">IF($C291="","",IFERROR(INDEX('Lists &amp; Settings'!$E$15:$E$32,MATCH($C291,'Lists &amp; Settings'!$B$15:$B$32,0)),""))</f>
        <v/>
      </c>
      <c r="J291" s="27" t="str">
        <f aca="false">IF($A291="","",MONTH($A291))</f>
        <v/>
      </c>
      <c r="K291" s="27" t="str">
        <f aca="false">IF($A291="","",YEAR($A291))</f>
        <v/>
      </c>
    </row>
    <row r="292" customFormat="false" ht="15" hidden="false" customHeight="false" outlineLevel="0" collapsed="false">
      <c r="A292" s="28"/>
      <c r="B292" s="29"/>
      <c r="C292" s="29"/>
      <c r="D292" s="29"/>
      <c r="E292" s="30"/>
      <c r="F292" s="29"/>
      <c r="G292" s="27" t="str">
        <f aca="false">IF($C292="","",IFERROR(INDEX('Lists &amp; Settings'!$C$15:$C$32,MATCH($C292,'Lists &amp; Settings'!$B$15:$B$32,0)),""))</f>
        <v/>
      </c>
      <c r="H292" s="27" t="str">
        <f aca="false">IF($C292="","",IFERROR(INDEX('Lists &amp; Settings'!$D$15:$D$32,MATCH($C292,'Lists &amp; Settings'!$B$15:$B$32,0)),""))</f>
        <v/>
      </c>
      <c r="I292" s="27" t="str">
        <f aca="false">IF($C292="","",IFERROR(INDEX('Lists &amp; Settings'!$E$15:$E$32,MATCH($C292,'Lists &amp; Settings'!$B$15:$B$32,0)),""))</f>
        <v/>
      </c>
      <c r="J292" s="27" t="str">
        <f aca="false">IF($A292="","",MONTH($A292))</f>
        <v/>
      </c>
      <c r="K292" s="27" t="str">
        <f aca="false">IF($A292="","",YEAR($A292))</f>
        <v/>
      </c>
    </row>
    <row r="293" customFormat="false" ht="15" hidden="false" customHeight="false" outlineLevel="0" collapsed="false">
      <c r="A293" s="28"/>
      <c r="B293" s="29"/>
      <c r="C293" s="29"/>
      <c r="D293" s="29"/>
      <c r="E293" s="30"/>
      <c r="F293" s="29"/>
      <c r="G293" s="27" t="str">
        <f aca="false">IF($C293="","",IFERROR(INDEX('Lists &amp; Settings'!$C$15:$C$32,MATCH($C293,'Lists &amp; Settings'!$B$15:$B$32,0)),""))</f>
        <v/>
      </c>
      <c r="H293" s="27" t="str">
        <f aca="false">IF($C293="","",IFERROR(INDEX('Lists &amp; Settings'!$D$15:$D$32,MATCH($C293,'Lists &amp; Settings'!$B$15:$B$32,0)),""))</f>
        <v/>
      </c>
      <c r="I293" s="27" t="str">
        <f aca="false">IF($C293="","",IFERROR(INDEX('Lists &amp; Settings'!$E$15:$E$32,MATCH($C293,'Lists &amp; Settings'!$B$15:$B$32,0)),""))</f>
        <v/>
      </c>
      <c r="J293" s="27" t="str">
        <f aca="false">IF($A293="","",MONTH($A293))</f>
        <v/>
      </c>
      <c r="K293" s="27" t="str">
        <f aca="false">IF($A293="","",YEAR($A293))</f>
        <v/>
      </c>
    </row>
    <row r="294" customFormat="false" ht="15" hidden="false" customHeight="false" outlineLevel="0" collapsed="false">
      <c r="A294" s="28"/>
      <c r="B294" s="29"/>
      <c r="C294" s="29"/>
      <c r="D294" s="29"/>
      <c r="E294" s="30"/>
      <c r="F294" s="29"/>
      <c r="G294" s="27" t="str">
        <f aca="false">IF($C294="","",IFERROR(INDEX('Lists &amp; Settings'!$C$15:$C$32,MATCH($C294,'Lists &amp; Settings'!$B$15:$B$32,0)),""))</f>
        <v/>
      </c>
      <c r="H294" s="27" t="str">
        <f aca="false">IF($C294="","",IFERROR(INDEX('Lists &amp; Settings'!$D$15:$D$32,MATCH($C294,'Lists &amp; Settings'!$B$15:$B$32,0)),""))</f>
        <v/>
      </c>
      <c r="I294" s="27" t="str">
        <f aca="false">IF($C294="","",IFERROR(INDEX('Lists &amp; Settings'!$E$15:$E$32,MATCH($C294,'Lists &amp; Settings'!$B$15:$B$32,0)),""))</f>
        <v/>
      </c>
      <c r="J294" s="27" t="str">
        <f aca="false">IF($A294="","",MONTH($A294))</f>
        <v/>
      </c>
      <c r="K294" s="27" t="str">
        <f aca="false">IF($A294="","",YEAR($A294))</f>
        <v/>
      </c>
    </row>
    <row r="295" customFormat="false" ht="15" hidden="false" customHeight="false" outlineLevel="0" collapsed="false">
      <c r="A295" s="28"/>
      <c r="B295" s="29"/>
      <c r="C295" s="29"/>
      <c r="D295" s="29"/>
      <c r="E295" s="30"/>
      <c r="F295" s="29"/>
      <c r="G295" s="27" t="str">
        <f aca="false">IF($C295="","",IFERROR(INDEX('Lists &amp; Settings'!$C$15:$C$32,MATCH($C295,'Lists &amp; Settings'!$B$15:$B$32,0)),""))</f>
        <v/>
      </c>
      <c r="H295" s="27" t="str">
        <f aca="false">IF($C295="","",IFERROR(INDEX('Lists &amp; Settings'!$D$15:$D$32,MATCH($C295,'Lists &amp; Settings'!$B$15:$B$32,0)),""))</f>
        <v/>
      </c>
      <c r="I295" s="27" t="str">
        <f aca="false">IF($C295="","",IFERROR(INDEX('Lists &amp; Settings'!$E$15:$E$32,MATCH($C295,'Lists &amp; Settings'!$B$15:$B$32,0)),""))</f>
        <v/>
      </c>
      <c r="J295" s="27" t="str">
        <f aca="false">IF($A295="","",MONTH($A295))</f>
        <v/>
      </c>
      <c r="K295" s="27" t="str">
        <f aca="false">IF($A295="","",YEAR($A295))</f>
        <v/>
      </c>
    </row>
    <row r="296" customFormat="false" ht="15" hidden="false" customHeight="false" outlineLevel="0" collapsed="false">
      <c r="A296" s="28"/>
      <c r="B296" s="29"/>
      <c r="C296" s="29"/>
      <c r="D296" s="29"/>
      <c r="E296" s="30"/>
      <c r="F296" s="29"/>
      <c r="G296" s="27" t="str">
        <f aca="false">IF($C296="","",IFERROR(INDEX('Lists &amp; Settings'!$C$15:$C$32,MATCH($C296,'Lists &amp; Settings'!$B$15:$B$32,0)),""))</f>
        <v/>
      </c>
      <c r="H296" s="27" t="str">
        <f aca="false">IF($C296="","",IFERROR(INDEX('Lists &amp; Settings'!$D$15:$D$32,MATCH($C296,'Lists &amp; Settings'!$B$15:$B$32,0)),""))</f>
        <v/>
      </c>
      <c r="I296" s="27" t="str">
        <f aca="false">IF($C296="","",IFERROR(INDEX('Lists &amp; Settings'!$E$15:$E$32,MATCH($C296,'Lists &amp; Settings'!$B$15:$B$32,0)),""))</f>
        <v/>
      </c>
      <c r="J296" s="27" t="str">
        <f aca="false">IF($A296="","",MONTH($A296))</f>
        <v/>
      </c>
      <c r="K296" s="27" t="str">
        <f aca="false">IF($A296="","",YEAR($A296))</f>
        <v/>
      </c>
    </row>
    <row r="297" customFormat="false" ht="15" hidden="false" customHeight="false" outlineLevel="0" collapsed="false">
      <c r="A297" s="28"/>
      <c r="B297" s="29"/>
      <c r="C297" s="29"/>
      <c r="D297" s="29"/>
      <c r="E297" s="30"/>
      <c r="F297" s="29"/>
      <c r="G297" s="27" t="str">
        <f aca="false">IF($C297="","",IFERROR(INDEX('Lists &amp; Settings'!$C$15:$C$32,MATCH($C297,'Lists &amp; Settings'!$B$15:$B$32,0)),""))</f>
        <v/>
      </c>
      <c r="H297" s="27" t="str">
        <f aca="false">IF($C297="","",IFERROR(INDEX('Lists &amp; Settings'!$D$15:$D$32,MATCH($C297,'Lists &amp; Settings'!$B$15:$B$32,0)),""))</f>
        <v/>
      </c>
      <c r="I297" s="27" t="str">
        <f aca="false">IF($C297="","",IFERROR(INDEX('Lists &amp; Settings'!$E$15:$E$32,MATCH($C297,'Lists &amp; Settings'!$B$15:$B$32,0)),""))</f>
        <v/>
      </c>
      <c r="J297" s="27" t="str">
        <f aca="false">IF($A297="","",MONTH($A297))</f>
        <v/>
      </c>
      <c r="K297" s="27" t="str">
        <f aca="false">IF($A297="","",YEAR($A297))</f>
        <v/>
      </c>
    </row>
    <row r="298" customFormat="false" ht="15" hidden="false" customHeight="false" outlineLevel="0" collapsed="false">
      <c r="A298" s="28"/>
      <c r="B298" s="29"/>
      <c r="C298" s="29"/>
      <c r="D298" s="29"/>
      <c r="E298" s="30"/>
      <c r="F298" s="29"/>
      <c r="G298" s="27" t="str">
        <f aca="false">IF($C298="","",IFERROR(INDEX('Lists &amp; Settings'!$C$15:$C$32,MATCH($C298,'Lists &amp; Settings'!$B$15:$B$32,0)),""))</f>
        <v/>
      </c>
      <c r="H298" s="27" t="str">
        <f aca="false">IF($C298="","",IFERROR(INDEX('Lists &amp; Settings'!$D$15:$D$32,MATCH($C298,'Lists &amp; Settings'!$B$15:$B$32,0)),""))</f>
        <v/>
      </c>
      <c r="I298" s="27" t="str">
        <f aca="false">IF($C298="","",IFERROR(INDEX('Lists &amp; Settings'!$E$15:$E$32,MATCH($C298,'Lists &amp; Settings'!$B$15:$B$32,0)),""))</f>
        <v/>
      </c>
      <c r="J298" s="27" t="str">
        <f aca="false">IF($A298="","",MONTH($A298))</f>
        <v/>
      </c>
      <c r="K298" s="27" t="str">
        <f aca="false">IF($A298="","",YEAR($A298))</f>
        <v/>
      </c>
    </row>
    <row r="299" customFormat="false" ht="15" hidden="false" customHeight="false" outlineLevel="0" collapsed="false">
      <c r="A299" s="28"/>
      <c r="B299" s="29"/>
      <c r="C299" s="29"/>
      <c r="D299" s="29"/>
      <c r="E299" s="30"/>
      <c r="F299" s="29"/>
      <c r="G299" s="27" t="str">
        <f aca="false">IF($C299="","",IFERROR(INDEX('Lists &amp; Settings'!$C$15:$C$32,MATCH($C299,'Lists &amp; Settings'!$B$15:$B$32,0)),""))</f>
        <v/>
      </c>
      <c r="H299" s="27" t="str">
        <f aca="false">IF($C299="","",IFERROR(INDEX('Lists &amp; Settings'!$D$15:$D$32,MATCH($C299,'Lists &amp; Settings'!$B$15:$B$32,0)),""))</f>
        <v/>
      </c>
      <c r="I299" s="27" t="str">
        <f aca="false">IF($C299="","",IFERROR(INDEX('Lists &amp; Settings'!$E$15:$E$32,MATCH($C299,'Lists &amp; Settings'!$B$15:$B$32,0)),""))</f>
        <v/>
      </c>
      <c r="J299" s="27" t="str">
        <f aca="false">IF($A299="","",MONTH($A299))</f>
        <v/>
      </c>
      <c r="K299" s="27" t="str">
        <f aca="false">IF($A299="","",YEAR($A299))</f>
        <v/>
      </c>
    </row>
    <row r="300" customFormat="false" ht="15" hidden="false" customHeight="false" outlineLevel="0" collapsed="false">
      <c r="A300" s="28"/>
      <c r="B300" s="29"/>
      <c r="C300" s="29"/>
      <c r="D300" s="29"/>
      <c r="E300" s="30"/>
      <c r="F300" s="29"/>
      <c r="G300" s="27" t="str">
        <f aca="false">IF($C300="","",IFERROR(INDEX('Lists &amp; Settings'!$C$15:$C$32,MATCH($C300,'Lists &amp; Settings'!$B$15:$B$32,0)),""))</f>
        <v/>
      </c>
      <c r="H300" s="27" t="str">
        <f aca="false">IF($C300="","",IFERROR(INDEX('Lists &amp; Settings'!$D$15:$D$32,MATCH($C300,'Lists &amp; Settings'!$B$15:$B$32,0)),""))</f>
        <v/>
      </c>
      <c r="I300" s="27" t="str">
        <f aca="false">IF($C300="","",IFERROR(INDEX('Lists &amp; Settings'!$E$15:$E$32,MATCH($C300,'Lists &amp; Settings'!$B$15:$B$32,0)),""))</f>
        <v/>
      </c>
      <c r="J300" s="27" t="str">
        <f aca="false">IF($A300="","",MONTH($A300))</f>
        <v/>
      </c>
      <c r="K300" s="27" t="str">
        <f aca="false">IF($A300="","",YEAR($A300))</f>
        <v/>
      </c>
    </row>
    <row r="301" customFormat="false" ht="15" hidden="false" customHeight="false" outlineLevel="0" collapsed="false">
      <c r="A301" s="28"/>
      <c r="B301" s="29"/>
      <c r="C301" s="29"/>
      <c r="D301" s="29"/>
      <c r="E301" s="30"/>
      <c r="F301" s="29"/>
      <c r="G301" s="27" t="str">
        <f aca="false">IF($C301="","",IFERROR(INDEX('Lists &amp; Settings'!$C$15:$C$32,MATCH($C301,'Lists &amp; Settings'!$B$15:$B$32,0)),""))</f>
        <v/>
      </c>
      <c r="H301" s="27" t="str">
        <f aca="false">IF($C301="","",IFERROR(INDEX('Lists &amp; Settings'!$D$15:$D$32,MATCH($C301,'Lists &amp; Settings'!$B$15:$B$32,0)),""))</f>
        <v/>
      </c>
      <c r="I301" s="27" t="str">
        <f aca="false">IF($C301="","",IFERROR(INDEX('Lists &amp; Settings'!$E$15:$E$32,MATCH($C301,'Lists &amp; Settings'!$B$15:$B$32,0)),""))</f>
        <v/>
      </c>
      <c r="J301" s="27" t="str">
        <f aca="false">IF($A301="","",MONTH($A301))</f>
        <v/>
      </c>
      <c r="K301" s="27" t="str">
        <f aca="false">IF($A301="","",YEAR($A301))</f>
        <v/>
      </c>
    </row>
    <row r="302" customFormat="false" ht="15" hidden="false" customHeight="false" outlineLevel="0" collapsed="false">
      <c r="A302" s="28"/>
      <c r="B302" s="29"/>
      <c r="C302" s="29"/>
      <c r="D302" s="29"/>
      <c r="E302" s="30"/>
      <c r="F302" s="29"/>
      <c r="G302" s="27" t="str">
        <f aca="false">IF($C302="","",IFERROR(INDEX('Lists &amp; Settings'!$C$15:$C$32,MATCH($C302,'Lists &amp; Settings'!$B$15:$B$32,0)),""))</f>
        <v/>
      </c>
      <c r="H302" s="27" t="str">
        <f aca="false">IF($C302="","",IFERROR(INDEX('Lists &amp; Settings'!$D$15:$D$32,MATCH($C302,'Lists &amp; Settings'!$B$15:$B$32,0)),""))</f>
        <v/>
      </c>
      <c r="I302" s="27" t="str">
        <f aca="false">IF($C302="","",IFERROR(INDEX('Lists &amp; Settings'!$E$15:$E$32,MATCH($C302,'Lists &amp; Settings'!$B$15:$B$32,0)),""))</f>
        <v/>
      </c>
      <c r="J302" s="27" t="str">
        <f aca="false">IF($A302="","",MONTH($A302))</f>
        <v/>
      </c>
      <c r="K302" s="27" t="str">
        <f aca="false">IF($A302="","",YEAR($A302))</f>
        <v/>
      </c>
    </row>
    <row r="303" customFormat="false" ht="15" hidden="false" customHeight="false" outlineLevel="0" collapsed="false">
      <c r="A303" s="28"/>
      <c r="B303" s="29"/>
      <c r="C303" s="29"/>
      <c r="D303" s="29"/>
      <c r="E303" s="30"/>
      <c r="F303" s="29"/>
      <c r="G303" s="27" t="str">
        <f aca="false">IF($C303="","",IFERROR(INDEX('Lists &amp; Settings'!$C$15:$C$32,MATCH($C303,'Lists &amp; Settings'!$B$15:$B$32,0)),""))</f>
        <v/>
      </c>
      <c r="H303" s="27" t="str">
        <f aca="false">IF($C303="","",IFERROR(INDEX('Lists &amp; Settings'!$D$15:$D$32,MATCH($C303,'Lists &amp; Settings'!$B$15:$B$32,0)),""))</f>
        <v/>
      </c>
      <c r="I303" s="27" t="str">
        <f aca="false">IF($C303="","",IFERROR(INDEX('Lists &amp; Settings'!$E$15:$E$32,MATCH($C303,'Lists &amp; Settings'!$B$15:$B$32,0)),""))</f>
        <v/>
      </c>
      <c r="J303" s="27" t="str">
        <f aca="false">IF($A303="","",MONTH($A303))</f>
        <v/>
      </c>
      <c r="K303" s="27" t="str">
        <f aca="false">IF($A303="","",YEAR($A303))</f>
        <v/>
      </c>
    </row>
    <row r="304" customFormat="false" ht="15" hidden="false" customHeight="false" outlineLevel="0" collapsed="false">
      <c r="A304" s="28"/>
      <c r="B304" s="29"/>
      <c r="C304" s="29"/>
      <c r="D304" s="29"/>
      <c r="E304" s="30"/>
      <c r="F304" s="29"/>
      <c r="G304" s="27" t="str">
        <f aca="false">IF($C304="","",IFERROR(INDEX('Lists &amp; Settings'!$C$15:$C$32,MATCH($C304,'Lists &amp; Settings'!$B$15:$B$32,0)),""))</f>
        <v/>
      </c>
      <c r="H304" s="27" t="str">
        <f aca="false">IF($C304="","",IFERROR(INDEX('Lists &amp; Settings'!$D$15:$D$32,MATCH($C304,'Lists &amp; Settings'!$B$15:$B$32,0)),""))</f>
        <v/>
      </c>
      <c r="I304" s="27" t="str">
        <f aca="false">IF($C304="","",IFERROR(INDEX('Lists &amp; Settings'!$E$15:$E$32,MATCH($C304,'Lists &amp; Settings'!$B$15:$B$32,0)),""))</f>
        <v/>
      </c>
      <c r="J304" s="27" t="str">
        <f aca="false">IF($A304="","",MONTH($A304))</f>
        <v/>
      </c>
      <c r="K304" s="27" t="str">
        <f aca="false">IF($A304="","",YEAR($A304))</f>
        <v/>
      </c>
    </row>
    <row r="305" customFormat="false" ht="15" hidden="false" customHeight="false" outlineLevel="0" collapsed="false">
      <c r="A305" s="28"/>
      <c r="B305" s="29"/>
      <c r="C305" s="29"/>
      <c r="D305" s="29"/>
      <c r="E305" s="30"/>
      <c r="F305" s="29"/>
      <c r="G305" s="27" t="str">
        <f aca="false">IF($C305="","",IFERROR(INDEX('Lists &amp; Settings'!$C$15:$C$32,MATCH($C305,'Lists &amp; Settings'!$B$15:$B$32,0)),""))</f>
        <v/>
      </c>
      <c r="H305" s="27" t="str">
        <f aca="false">IF($C305="","",IFERROR(INDEX('Lists &amp; Settings'!$D$15:$D$32,MATCH($C305,'Lists &amp; Settings'!$B$15:$B$32,0)),""))</f>
        <v/>
      </c>
      <c r="I305" s="27" t="str">
        <f aca="false">IF($C305="","",IFERROR(INDEX('Lists &amp; Settings'!$E$15:$E$32,MATCH($C305,'Lists &amp; Settings'!$B$15:$B$32,0)),""))</f>
        <v/>
      </c>
      <c r="J305" s="27" t="str">
        <f aca="false">IF($A305="","",MONTH($A305))</f>
        <v/>
      </c>
      <c r="K305" s="27" t="str">
        <f aca="false">IF($A305="","",YEAR($A305))</f>
        <v/>
      </c>
    </row>
    <row r="306" customFormat="false" ht="15" hidden="false" customHeight="false" outlineLevel="0" collapsed="false">
      <c r="A306" s="28"/>
      <c r="B306" s="29"/>
      <c r="C306" s="29"/>
      <c r="D306" s="29"/>
      <c r="E306" s="30"/>
      <c r="F306" s="29"/>
      <c r="G306" s="27" t="str">
        <f aca="false">IF($C306="","",IFERROR(INDEX('Lists &amp; Settings'!$C$15:$C$32,MATCH($C306,'Lists &amp; Settings'!$B$15:$B$32,0)),""))</f>
        <v/>
      </c>
      <c r="H306" s="27" t="str">
        <f aca="false">IF($C306="","",IFERROR(INDEX('Lists &amp; Settings'!$D$15:$D$32,MATCH($C306,'Lists &amp; Settings'!$B$15:$B$32,0)),""))</f>
        <v/>
      </c>
      <c r="I306" s="27" t="str">
        <f aca="false">IF($C306="","",IFERROR(INDEX('Lists &amp; Settings'!$E$15:$E$32,MATCH($C306,'Lists &amp; Settings'!$B$15:$B$32,0)),""))</f>
        <v/>
      </c>
      <c r="J306" s="27" t="str">
        <f aca="false">IF($A306="","",MONTH($A306))</f>
        <v/>
      </c>
      <c r="K306" s="27" t="str">
        <f aca="false">IF($A306="","",YEAR($A306))</f>
        <v/>
      </c>
    </row>
    <row r="307" customFormat="false" ht="15" hidden="false" customHeight="false" outlineLevel="0" collapsed="false">
      <c r="A307" s="28"/>
      <c r="B307" s="29"/>
      <c r="C307" s="29"/>
      <c r="D307" s="29"/>
      <c r="E307" s="30"/>
      <c r="F307" s="29"/>
      <c r="G307" s="27" t="str">
        <f aca="false">IF($C307="","",IFERROR(INDEX('Lists &amp; Settings'!$C$15:$C$32,MATCH($C307,'Lists &amp; Settings'!$B$15:$B$32,0)),""))</f>
        <v/>
      </c>
      <c r="H307" s="27" t="str">
        <f aca="false">IF($C307="","",IFERROR(INDEX('Lists &amp; Settings'!$D$15:$D$32,MATCH($C307,'Lists &amp; Settings'!$B$15:$B$32,0)),""))</f>
        <v/>
      </c>
      <c r="I307" s="27" t="str">
        <f aca="false">IF($C307="","",IFERROR(INDEX('Lists &amp; Settings'!$E$15:$E$32,MATCH($C307,'Lists &amp; Settings'!$B$15:$B$32,0)),""))</f>
        <v/>
      </c>
      <c r="J307" s="27" t="str">
        <f aca="false">IF($A307="","",MONTH($A307))</f>
        <v/>
      </c>
      <c r="K307" s="27" t="str">
        <f aca="false">IF($A307="","",YEAR($A307))</f>
        <v/>
      </c>
    </row>
    <row r="308" customFormat="false" ht="15" hidden="false" customHeight="false" outlineLevel="0" collapsed="false">
      <c r="A308" s="28"/>
      <c r="B308" s="29"/>
      <c r="C308" s="29"/>
      <c r="D308" s="29"/>
      <c r="E308" s="30"/>
      <c r="F308" s="29"/>
      <c r="G308" s="27" t="str">
        <f aca="false">IF($C308="","",IFERROR(INDEX('Lists &amp; Settings'!$C$15:$C$32,MATCH($C308,'Lists &amp; Settings'!$B$15:$B$32,0)),""))</f>
        <v/>
      </c>
      <c r="H308" s="27" t="str">
        <f aca="false">IF($C308="","",IFERROR(INDEX('Lists &amp; Settings'!$D$15:$D$32,MATCH($C308,'Lists &amp; Settings'!$B$15:$B$32,0)),""))</f>
        <v/>
      </c>
      <c r="I308" s="27" t="str">
        <f aca="false">IF($C308="","",IFERROR(INDEX('Lists &amp; Settings'!$E$15:$E$32,MATCH($C308,'Lists &amp; Settings'!$B$15:$B$32,0)),""))</f>
        <v/>
      </c>
      <c r="J308" s="27" t="str">
        <f aca="false">IF($A308="","",MONTH($A308))</f>
        <v/>
      </c>
      <c r="K308" s="27" t="str">
        <f aca="false">IF($A308="","",YEAR($A308))</f>
        <v/>
      </c>
    </row>
    <row r="309" customFormat="false" ht="15" hidden="false" customHeight="false" outlineLevel="0" collapsed="false">
      <c r="A309" s="28"/>
      <c r="B309" s="29"/>
      <c r="C309" s="29"/>
      <c r="D309" s="29"/>
      <c r="E309" s="30"/>
      <c r="F309" s="29"/>
      <c r="G309" s="27" t="str">
        <f aca="false">IF($C309="","",IFERROR(INDEX('Lists &amp; Settings'!$C$15:$C$32,MATCH($C309,'Lists &amp; Settings'!$B$15:$B$32,0)),""))</f>
        <v/>
      </c>
      <c r="H309" s="27" t="str">
        <f aca="false">IF($C309="","",IFERROR(INDEX('Lists &amp; Settings'!$D$15:$D$32,MATCH($C309,'Lists &amp; Settings'!$B$15:$B$32,0)),""))</f>
        <v/>
      </c>
      <c r="I309" s="27" t="str">
        <f aca="false">IF($C309="","",IFERROR(INDEX('Lists &amp; Settings'!$E$15:$E$32,MATCH($C309,'Lists &amp; Settings'!$B$15:$B$32,0)),""))</f>
        <v/>
      </c>
      <c r="J309" s="27" t="str">
        <f aca="false">IF($A309="","",MONTH($A309))</f>
        <v/>
      </c>
      <c r="K309" s="27" t="str">
        <f aca="false">IF($A309="","",YEAR($A309))</f>
        <v/>
      </c>
    </row>
    <row r="310" customFormat="false" ht="15" hidden="false" customHeight="false" outlineLevel="0" collapsed="false">
      <c r="A310" s="28"/>
      <c r="B310" s="29"/>
      <c r="C310" s="29"/>
      <c r="D310" s="29"/>
      <c r="E310" s="30"/>
      <c r="F310" s="29"/>
      <c r="G310" s="27" t="str">
        <f aca="false">IF($C310="","",IFERROR(INDEX('Lists &amp; Settings'!$C$15:$C$32,MATCH($C310,'Lists &amp; Settings'!$B$15:$B$32,0)),""))</f>
        <v/>
      </c>
      <c r="H310" s="27" t="str">
        <f aca="false">IF($C310="","",IFERROR(INDEX('Lists &amp; Settings'!$D$15:$D$32,MATCH($C310,'Lists &amp; Settings'!$B$15:$B$32,0)),""))</f>
        <v/>
      </c>
      <c r="I310" s="27" t="str">
        <f aca="false">IF($C310="","",IFERROR(INDEX('Lists &amp; Settings'!$E$15:$E$32,MATCH($C310,'Lists &amp; Settings'!$B$15:$B$32,0)),""))</f>
        <v/>
      </c>
      <c r="J310" s="27" t="str">
        <f aca="false">IF($A310="","",MONTH($A310))</f>
        <v/>
      </c>
      <c r="K310" s="27" t="str">
        <f aca="false">IF($A310="","",YEAR($A310))</f>
        <v/>
      </c>
    </row>
    <row r="311" customFormat="false" ht="15" hidden="false" customHeight="false" outlineLevel="0" collapsed="false">
      <c r="A311" s="28"/>
      <c r="B311" s="29"/>
      <c r="C311" s="29"/>
      <c r="D311" s="29"/>
      <c r="E311" s="30"/>
      <c r="F311" s="29"/>
      <c r="G311" s="27" t="str">
        <f aca="false">IF($C311="","",IFERROR(INDEX('Lists &amp; Settings'!$C$15:$C$32,MATCH($C311,'Lists &amp; Settings'!$B$15:$B$32,0)),""))</f>
        <v/>
      </c>
      <c r="H311" s="27" t="str">
        <f aca="false">IF($C311="","",IFERROR(INDEX('Lists &amp; Settings'!$D$15:$D$32,MATCH($C311,'Lists &amp; Settings'!$B$15:$B$32,0)),""))</f>
        <v/>
      </c>
      <c r="I311" s="27" t="str">
        <f aca="false">IF($C311="","",IFERROR(INDEX('Lists &amp; Settings'!$E$15:$E$32,MATCH($C311,'Lists &amp; Settings'!$B$15:$B$32,0)),""))</f>
        <v/>
      </c>
      <c r="J311" s="27" t="str">
        <f aca="false">IF($A311="","",MONTH($A311))</f>
        <v/>
      </c>
      <c r="K311" s="27" t="str">
        <f aca="false">IF($A311="","",YEAR($A311))</f>
        <v/>
      </c>
    </row>
    <row r="312" customFormat="false" ht="15" hidden="false" customHeight="false" outlineLevel="0" collapsed="false">
      <c r="A312" s="28"/>
      <c r="B312" s="29"/>
      <c r="C312" s="29"/>
      <c r="D312" s="29"/>
      <c r="E312" s="30"/>
      <c r="F312" s="29"/>
      <c r="G312" s="27" t="str">
        <f aca="false">IF($C312="","",IFERROR(INDEX('Lists &amp; Settings'!$C$15:$C$32,MATCH($C312,'Lists &amp; Settings'!$B$15:$B$32,0)),""))</f>
        <v/>
      </c>
      <c r="H312" s="27" t="str">
        <f aca="false">IF($C312="","",IFERROR(INDEX('Lists &amp; Settings'!$D$15:$D$32,MATCH($C312,'Lists &amp; Settings'!$B$15:$B$32,0)),""))</f>
        <v/>
      </c>
      <c r="I312" s="27" t="str">
        <f aca="false">IF($C312="","",IFERROR(INDEX('Lists &amp; Settings'!$E$15:$E$32,MATCH($C312,'Lists &amp; Settings'!$B$15:$B$32,0)),""))</f>
        <v/>
      </c>
      <c r="J312" s="27" t="str">
        <f aca="false">IF($A312="","",MONTH($A312))</f>
        <v/>
      </c>
      <c r="K312" s="27" t="str">
        <f aca="false">IF($A312="","",YEAR($A312))</f>
        <v/>
      </c>
    </row>
    <row r="313" customFormat="false" ht="15" hidden="false" customHeight="false" outlineLevel="0" collapsed="false">
      <c r="A313" s="28"/>
      <c r="B313" s="29"/>
      <c r="C313" s="29"/>
      <c r="D313" s="29"/>
      <c r="E313" s="30"/>
      <c r="F313" s="29"/>
      <c r="G313" s="27" t="str">
        <f aca="false">IF($C313="","",IFERROR(INDEX('Lists &amp; Settings'!$C$15:$C$32,MATCH($C313,'Lists &amp; Settings'!$B$15:$B$32,0)),""))</f>
        <v/>
      </c>
      <c r="H313" s="27" t="str">
        <f aca="false">IF($C313="","",IFERROR(INDEX('Lists &amp; Settings'!$D$15:$D$32,MATCH($C313,'Lists &amp; Settings'!$B$15:$B$32,0)),""))</f>
        <v/>
      </c>
      <c r="I313" s="27" t="str">
        <f aca="false">IF($C313="","",IFERROR(INDEX('Lists &amp; Settings'!$E$15:$E$32,MATCH($C313,'Lists &amp; Settings'!$B$15:$B$32,0)),""))</f>
        <v/>
      </c>
      <c r="J313" s="27" t="str">
        <f aca="false">IF($A313="","",MONTH($A313))</f>
        <v/>
      </c>
      <c r="K313" s="27" t="str">
        <f aca="false">IF($A313="","",YEAR($A313))</f>
        <v/>
      </c>
    </row>
    <row r="314" customFormat="false" ht="15" hidden="false" customHeight="false" outlineLevel="0" collapsed="false">
      <c r="A314" s="28"/>
      <c r="B314" s="29"/>
      <c r="C314" s="29"/>
      <c r="D314" s="29"/>
      <c r="E314" s="30"/>
      <c r="F314" s="29"/>
      <c r="G314" s="27" t="str">
        <f aca="false">IF($C314="","",IFERROR(INDEX('Lists &amp; Settings'!$C$15:$C$32,MATCH($C314,'Lists &amp; Settings'!$B$15:$B$32,0)),""))</f>
        <v/>
      </c>
      <c r="H314" s="27" t="str">
        <f aca="false">IF($C314="","",IFERROR(INDEX('Lists &amp; Settings'!$D$15:$D$32,MATCH($C314,'Lists &amp; Settings'!$B$15:$B$32,0)),""))</f>
        <v/>
      </c>
      <c r="I314" s="27" t="str">
        <f aca="false">IF($C314="","",IFERROR(INDEX('Lists &amp; Settings'!$E$15:$E$32,MATCH($C314,'Lists &amp; Settings'!$B$15:$B$32,0)),""))</f>
        <v/>
      </c>
      <c r="J314" s="27" t="str">
        <f aca="false">IF($A314="","",MONTH($A314))</f>
        <v/>
      </c>
      <c r="K314" s="27" t="str">
        <f aca="false">IF($A314="","",YEAR($A314))</f>
        <v/>
      </c>
    </row>
    <row r="315" customFormat="false" ht="15" hidden="false" customHeight="false" outlineLevel="0" collapsed="false">
      <c r="A315" s="28"/>
      <c r="B315" s="29"/>
      <c r="C315" s="29"/>
      <c r="D315" s="29"/>
      <c r="E315" s="30"/>
      <c r="F315" s="29"/>
      <c r="G315" s="27" t="str">
        <f aca="false">IF($C315="","",IFERROR(INDEX('Lists &amp; Settings'!$C$15:$C$32,MATCH($C315,'Lists &amp; Settings'!$B$15:$B$32,0)),""))</f>
        <v/>
      </c>
      <c r="H315" s="27" t="str">
        <f aca="false">IF($C315="","",IFERROR(INDEX('Lists &amp; Settings'!$D$15:$D$32,MATCH($C315,'Lists &amp; Settings'!$B$15:$B$32,0)),""))</f>
        <v/>
      </c>
      <c r="I315" s="27" t="str">
        <f aca="false">IF($C315="","",IFERROR(INDEX('Lists &amp; Settings'!$E$15:$E$32,MATCH($C315,'Lists &amp; Settings'!$B$15:$B$32,0)),""))</f>
        <v/>
      </c>
      <c r="J315" s="27" t="str">
        <f aca="false">IF($A315="","",MONTH($A315))</f>
        <v/>
      </c>
      <c r="K315" s="27" t="str">
        <f aca="false">IF($A315="","",YEAR($A315))</f>
        <v/>
      </c>
    </row>
    <row r="316" customFormat="false" ht="15" hidden="false" customHeight="false" outlineLevel="0" collapsed="false">
      <c r="A316" s="28"/>
      <c r="B316" s="29"/>
      <c r="C316" s="29"/>
      <c r="D316" s="29"/>
      <c r="E316" s="30"/>
      <c r="F316" s="29"/>
      <c r="G316" s="27" t="str">
        <f aca="false">IF($C316="","",IFERROR(INDEX('Lists &amp; Settings'!$C$15:$C$32,MATCH($C316,'Lists &amp; Settings'!$B$15:$B$32,0)),""))</f>
        <v/>
      </c>
      <c r="H316" s="27" t="str">
        <f aca="false">IF($C316="","",IFERROR(INDEX('Lists &amp; Settings'!$D$15:$D$32,MATCH($C316,'Lists &amp; Settings'!$B$15:$B$32,0)),""))</f>
        <v/>
      </c>
      <c r="I316" s="27" t="str">
        <f aca="false">IF($C316="","",IFERROR(INDEX('Lists &amp; Settings'!$E$15:$E$32,MATCH($C316,'Lists &amp; Settings'!$B$15:$B$32,0)),""))</f>
        <v/>
      </c>
      <c r="J316" s="27" t="str">
        <f aca="false">IF($A316="","",MONTH($A316))</f>
        <v/>
      </c>
      <c r="K316" s="27" t="str">
        <f aca="false">IF($A316="","",YEAR($A316))</f>
        <v/>
      </c>
    </row>
    <row r="317" customFormat="false" ht="15" hidden="false" customHeight="false" outlineLevel="0" collapsed="false">
      <c r="A317" s="28"/>
      <c r="B317" s="29"/>
      <c r="C317" s="29"/>
      <c r="D317" s="29"/>
      <c r="E317" s="30"/>
      <c r="F317" s="29"/>
      <c r="G317" s="27" t="str">
        <f aca="false">IF($C317="","",IFERROR(INDEX('Lists &amp; Settings'!$C$15:$C$32,MATCH($C317,'Lists &amp; Settings'!$B$15:$B$32,0)),""))</f>
        <v/>
      </c>
      <c r="H317" s="27" t="str">
        <f aca="false">IF($C317="","",IFERROR(INDEX('Lists &amp; Settings'!$D$15:$D$32,MATCH($C317,'Lists &amp; Settings'!$B$15:$B$32,0)),""))</f>
        <v/>
      </c>
      <c r="I317" s="27" t="str">
        <f aca="false">IF($C317="","",IFERROR(INDEX('Lists &amp; Settings'!$E$15:$E$32,MATCH($C317,'Lists &amp; Settings'!$B$15:$B$32,0)),""))</f>
        <v/>
      </c>
      <c r="J317" s="27" t="str">
        <f aca="false">IF($A317="","",MONTH($A317))</f>
        <v/>
      </c>
      <c r="K317" s="27" t="str">
        <f aca="false">IF($A317="","",YEAR($A317))</f>
        <v/>
      </c>
    </row>
    <row r="318" customFormat="false" ht="15" hidden="false" customHeight="false" outlineLevel="0" collapsed="false">
      <c r="A318" s="28"/>
      <c r="B318" s="29"/>
      <c r="C318" s="29"/>
      <c r="D318" s="29"/>
      <c r="E318" s="30"/>
      <c r="F318" s="29"/>
      <c r="G318" s="27" t="str">
        <f aca="false">IF($C318="","",IFERROR(INDEX('Lists &amp; Settings'!$C$15:$C$32,MATCH($C318,'Lists &amp; Settings'!$B$15:$B$32,0)),""))</f>
        <v/>
      </c>
      <c r="H318" s="27" t="str">
        <f aca="false">IF($C318="","",IFERROR(INDEX('Lists &amp; Settings'!$D$15:$D$32,MATCH($C318,'Lists &amp; Settings'!$B$15:$B$32,0)),""))</f>
        <v/>
      </c>
      <c r="I318" s="27" t="str">
        <f aca="false">IF($C318="","",IFERROR(INDEX('Lists &amp; Settings'!$E$15:$E$32,MATCH($C318,'Lists &amp; Settings'!$B$15:$B$32,0)),""))</f>
        <v/>
      </c>
      <c r="J318" s="27" t="str">
        <f aca="false">IF($A318="","",MONTH($A318))</f>
        <v/>
      </c>
      <c r="K318" s="27" t="str">
        <f aca="false">IF($A318="","",YEAR($A318))</f>
        <v/>
      </c>
    </row>
    <row r="319" customFormat="false" ht="15" hidden="false" customHeight="false" outlineLevel="0" collapsed="false">
      <c r="A319" s="28"/>
      <c r="B319" s="29"/>
      <c r="C319" s="29"/>
      <c r="D319" s="29"/>
      <c r="E319" s="30"/>
      <c r="F319" s="29"/>
      <c r="G319" s="27" t="str">
        <f aca="false">IF($C319="","",IFERROR(INDEX('Lists &amp; Settings'!$C$15:$C$32,MATCH($C319,'Lists &amp; Settings'!$B$15:$B$32,0)),""))</f>
        <v/>
      </c>
      <c r="H319" s="27" t="str">
        <f aca="false">IF($C319="","",IFERROR(INDEX('Lists &amp; Settings'!$D$15:$D$32,MATCH($C319,'Lists &amp; Settings'!$B$15:$B$32,0)),""))</f>
        <v/>
      </c>
      <c r="I319" s="27" t="str">
        <f aca="false">IF($C319="","",IFERROR(INDEX('Lists &amp; Settings'!$E$15:$E$32,MATCH($C319,'Lists &amp; Settings'!$B$15:$B$32,0)),""))</f>
        <v/>
      </c>
      <c r="J319" s="27" t="str">
        <f aca="false">IF($A319="","",MONTH($A319))</f>
        <v/>
      </c>
      <c r="K319" s="27" t="str">
        <f aca="false">IF($A319="","",YEAR($A319))</f>
        <v/>
      </c>
    </row>
    <row r="320" customFormat="false" ht="15" hidden="false" customHeight="false" outlineLevel="0" collapsed="false">
      <c r="A320" s="28"/>
      <c r="B320" s="29"/>
      <c r="C320" s="29"/>
      <c r="D320" s="29"/>
      <c r="E320" s="30"/>
      <c r="F320" s="29"/>
      <c r="G320" s="27" t="str">
        <f aca="false">IF($C320="","",IFERROR(INDEX('Lists &amp; Settings'!$C$15:$C$32,MATCH($C320,'Lists &amp; Settings'!$B$15:$B$32,0)),""))</f>
        <v/>
      </c>
      <c r="H320" s="27" t="str">
        <f aca="false">IF($C320="","",IFERROR(INDEX('Lists &amp; Settings'!$D$15:$D$32,MATCH($C320,'Lists &amp; Settings'!$B$15:$B$32,0)),""))</f>
        <v/>
      </c>
      <c r="I320" s="27" t="str">
        <f aca="false">IF($C320="","",IFERROR(INDEX('Lists &amp; Settings'!$E$15:$E$32,MATCH($C320,'Lists &amp; Settings'!$B$15:$B$32,0)),""))</f>
        <v/>
      </c>
      <c r="J320" s="27" t="str">
        <f aca="false">IF($A320="","",MONTH($A320))</f>
        <v/>
      </c>
      <c r="K320" s="27" t="str">
        <f aca="false">IF($A320="","",YEAR($A320))</f>
        <v/>
      </c>
    </row>
    <row r="321" customFormat="false" ht="15" hidden="false" customHeight="false" outlineLevel="0" collapsed="false">
      <c r="A321" s="28"/>
      <c r="B321" s="29"/>
      <c r="C321" s="29"/>
      <c r="D321" s="29"/>
      <c r="E321" s="30"/>
      <c r="F321" s="29"/>
      <c r="G321" s="27" t="str">
        <f aca="false">IF($C321="","",IFERROR(INDEX('Lists &amp; Settings'!$C$15:$C$32,MATCH($C321,'Lists &amp; Settings'!$B$15:$B$32,0)),""))</f>
        <v/>
      </c>
      <c r="H321" s="27" t="str">
        <f aca="false">IF($C321="","",IFERROR(INDEX('Lists &amp; Settings'!$D$15:$D$32,MATCH($C321,'Lists &amp; Settings'!$B$15:$B$32,0)),""))</f>
        <v/>
      </c>
      <c r="I321" s="27" t="str">
        <f aca="false">IF($C321="","",IFERROR(INDEX('Lists &amp; Settings'!$E$15:$E$32,MATCH($C321,'Lists &amp; Settings'!$B$15:$B$32,0)),""))</f>
        <v/>
      </c>
      <c r="J321" s="27" t="str">
        <f aca="false">IF($A321="","",MONTH($A321))</f>
        <v/>
      </c>
      <c r="K321" s="27" t="str">
        <f aca="false">IF($A321="","",YEAR($A321))</f>
        <v/>
      </c>
    </row>
    <row r="322" customFormat="false" ht="15" hidden="false" customHeight="false" outlineLevel="0" collapsed="false">
      <c r="A322" s="28"/>
      <c r="B322" s="29"/>
      <c r="C322" s="29"/>
      <c r="D322" s="29"/>
      <c r="E322" s="30"/>
      <c r="F322" s="29"/>
      <c r="G322" s="27" t="str">
        <f aca="false">IF($C322="","",IFERROR(INDEX('Lists &amp; Settings'!$C$15:$C$32,MATCH($C322,'Lists &amp; Settings'!$B$15:$B$32,0)),""))</f>
        <v/>
      </c>
      <c r="H322" s="27" t="str">
        <f aca="false">IF($C322="","",IFERROR(INDEX('Lists &amp; Settings'!$D$15:$D$32,MATCH($C322,'Lists &amp; Settings'!$B$15:$B$32,0)),""))</f>
        <v/>
      </c>
      <c r="I322" s="27" t="str">
        <f aca="false">IF($C322="","",IFERROR(INDEX('Lists &amp; Settings'!$E$15:$E$32,MATCH($C322,'Lists &amp; Settings'!$B$15:$B$32,0)),""))</f>
        <v/>
      </c>
      <c r="J322" s="27" t="str">
        <f aca="false">IF($A322="","",MONTH($A322))</f>
        <v/>
      </c>
      <c r="K322" s="27" t="str">
        <f aca="false">IF($A322="","",YEAR($A322))</f>
        <v/>
      </c>
    </row>
    <row r="323" customFormat="false" ht="15" hidden="false" customHeight="false" outlineLevel="0" collapsed="false">
      <c r="A323" s="28"/>
      <c r="B323" s="29"/>
      <c r="C323" s="29"/>
      <c r="D323" s="29"/>
      <c r="E323" s="30"/>
      <c r="F323" s="29"/>
      <c r="G323" s="27" t="str">
        <f aca="false">IF($C323="","",IFERROR(INDEX('Lists &amp; Settings'!$C$15:$C$32,MATCH($C323,'Lists &amp; Settings'!$B$15:$B$32,0)),""))</f>
        <v/>
      </c>
      <c r="H323" s="27" t="str">
        <f aca="false">IF($C323="","",IFERROR(INDEX('Lists &amp; Settings'!$D$15:$D$32,MATCH($C323,'Lists &amp; Settings'!$B$15:$B$32,0)),""))</f>
        <v/>
      </c>
      <c r="I323" s="27" t="str">
        <f aca="false">IF($C323="","",IFERROR(INDEX('Lists &amp; Settings'!$E$15:$E$32,MATCH($C323,'Lists &amp; Settings'!$B$15:$B$32,0)),""))</f>
        <v/>
      </c>
      <c r="J323" s="27" t="str">
        <f aca="false">IF($A323="","",MONTH($A323))</f>
        <v/>
      </c>
      <c r="K323" s="27" t="str">
        <f aca="false">IF($A323="","",YEAR($A323))</f>
        <v/>
      </c>
    </row>
    <row r="324" customFormat="false" ht="15" hidden="false" customHeight="false" outlineLevel="0" collapsed="false">
      <c r="A324" s="28"/>
      <c r="B324" s="29"/>
      <c r="C324" s="29"/>
      <c r="D324" s="29"/>
      <c r="E324" s="30"/>
      <c r="F324" s="29"/>
      <c r="G324" s="27" t="str">
        <f aca="false">IF($C324="","",IFERROR(INDEX('Lists &amp; Settings'!$C$15:$C$32,MATCH($C324,'Lists &amp; Settings'!$B$15:$B$32,0)),""))</f>
        <v/>
      </c>
      <c r="H324" s="27" t="str">
        <f aca="false">IF($C324="","",IFERROR(INDEX('Lists &amp; Settings'!$D$15:$D$32,MATCH($C324,'Lists &amp; Settings'!$B$15:$B$32,0)),""))</f>
        <v/>
      </c>
      <c r="I324" s="27" t="str">
        <f aca="false">IF($C324="","",IFERROR(INDEX('Lists &amp; Settings'!$E$15:$E$32,MATCH($C324,'Lists &amp; Settings'!$B$15:$B$32,0)),""))</f>
        <v/>
      </c>
      <c r="J324" s="27" t="str">
        <f aca="false">IF($A324="","",MONTH($A324))</f>
        <v/>
      </c>
      <c r="K324" s="27" t="str">
        <f aca="false">IF($A324="","",YEAR($A324))</f>
        <v/>
      </c>
    </row>
    <row r="325" customFormat="false" ht="15" hidden="false" customHeight="false" outlineLevel="0" collapsed="false">
      <c r="A325" s="28"/>
      <c r="B325" s="29"/>
      <c r="C325" s="29"/>
      <c r="D325" s="29"/>
      <c r="E325" s="30"/>
      <c r="F325" s="29"/>
      <c r="G325" s="27" t="str">
        <f aca="false">IF($C325="","",IFERROR(INDEX('Lists &amp; Settings'!$C$15:$C$32,MATCH($C325,'Lists &amp; Settings'!$B$15:$B$32,0)),""))</f>
        <v/>
      </c>
      <c r="H325" s="27" t="str">
        <f aca="false">IF($C325="","",IFERROR(INDEX('Lists &amp; Settings'!$D$15:$D$32,MATCH($C325,'Lists &amp; Settings'!$B$15:$B$32,0)),""))</f>
        <v/>
      </c>
      <c r="I325" s="27" t="str">
        <f aca="false">IF($C325="","",IFERROR(INDEX('Lists &amp; Settings'!$E$15:$E$32,MATCH($C325,'Lists &amp; Settings'!$B$15:$B$32,0)),""))</f>
        <v/>
      </c>
      <c r="J325" s="27" t="str">
        <f aca="false">IF($A325="","",MONTH($A325))</f>
        <v/>
      </c>
      <c r="K325" s="27" t="str">
        <f aca="false">IF($A325="","",YEAR($A325))</f>
        <v/>
      </c>
    </row>
    <row r="326" customFormat="false" ht="15" hidden="false" customHeight="false" outlineLevel="0" collapsed="false">
      <c r="A326" s="28"/>
      <c r="B326" s="29"/>
      <c r="C326" s="29"/>
      <c r="D326" s="29"/>
      <c r="E326" s="30"/>
      <c r="F326" s="29"/>
      <c r="G326" s="27" t="str">
        <f aca="false">IF($C326="","",IFERROR(INDEX('Lists &amp; Settings'!$C$15:$C$32,MATCH($C326,'Lists &amp; Settings'!$B$15:$B$32,0)),""))</f>
        <v/>
      </c>
      <c r="H326" s="27" t="str">
        <f aca="false">IF($C326="","",IFERROR(INDEX('Lists &amp; Settings'!$D$15:$D$32,MATCH($C326,'Lists &amp; Settings'!$B$15:$B$32,0)),""))</f>
        <v/>
      </c>
      <c r="I326" s="27" t="str">
        <f aca="false">IF($C326="","",IFERROR(INDEX('Lists &amp; Settings'!$E$15:$E$32,MATCH($C326,'Lists &amp; Settings'!$B$15:$B$32,0)),""))</f>
        <v/>
      </c>
      <c r="J326" s="27" t="str">
        <f aca="false">IF($A326="","",MONTH($A326))</f>
        <v/>
      </c>
      <c r="K326" s="27" t="str">
        <f aca="false">IF($A326="","",YEAR($A326))</f>
        <v/>
      </c>
    </row>
    <row r="327" customFormat="false" ht="15" hidden="false" customHeight="false" outlineLevel="0" collapsed="false">
      <c r="A327" s="28"/>
      <c r="B327" s="29"/>
      <c r="C327" s="29"/>
      <c r="D327" s="29"/>
      <c r="E327" s="30"/>
      <c r="F327" s="29"/>
      <c r="G327" s="27" t="str">
        <f aca="false">IF($C327="","",IFERROR(INDEX('Lists &amp; Settings'!$C$15:$C$32,MATCH($C327,'Lists &amp; Settings'!$B$15:$B$32,0)),""))</f>
        <v/>
      </c>
      <c r="H327" s="27" t="str">
        <f aca="false">IF($C327="","",IFERROR(INDEX('Lists &amp; Settings'!$D$15:$D$32,MATCH($C327,'Lists &amp; Settings'!$B$15:$B$32,0)),""))</f>
        <v/>
      </c>
      <c r="I327" s="27" t="str">
        <f aca="false">IF($C327="","",IFERROR(INDEX('Lists &amp; Settings'!$E$15:$E$32,MATCH($C327,'Lists &amp; Settings'!$B$15:$B$32,0)),""))</f>
        <v/>
      </c>
      <c r="J327" s="27" t="str">
        <f aca="false">IF($A327="","",MONTH($A327))</f>
        <v/>
      </c>
      <c r="K327" s="27" t="str">
        <f aca="false">IF($A327="","",YEAR($A327))</f>
        <v/>
      </c>
    </row>
    <row r="328" customFormat="false" ht="15" hidden="false" customHeight="false" outlineLevel="0" collapsed="false">
      <c r="A328" s="28"/>
      <c r="B328" s="29"/>
      <c r="C328" s="29"/>
      <c r="D328" s="29"/>
      <c r="E328" s="30"/>
      <c r="F328" s="29"/>
      <c r="G328" s="27" t="str">
        <f aca="false">IF($C328="","",IFERROR(INDEX('Lists &amp; Settings'!$C$15:$C$32,MATCH($C328,'Lists &amp; Settings'!$B$15:$B$32,0)),""))</f>
        <v/>
      </c>
      <c r="H328" s="27" t="str">
        <f aca="false">IF($C328="","",IFERROR(INDEX('Lists &amp; Settings'!$D$15:$D$32,MATCH($C328,'Lists &amp; Settings'!$B$15:$B$32,0)),""))</f>
        <v/>
      </c>
      <c r="I328" s="27" t="str">
        <f aca="false">IF($C328="","",IFERROR(INDEX('Lists &amp; Settings'!$E$15:$E$32,MATCH($C328,'Lists &amp; Settings'!$B$15:$B$32,0)),""))</f>
        <v/>
      </c>
      <c r="J328" s="27" t="str">
        <f aca="false">IF($A328="","",MONTH($A328))</f>
        <v/>
      </c>
      <c r="K328" s="27" t="str">
        <f aca="false">IF($A328="","",YEAR($A328))</f>
        <v/>
      </c>
    </row>
    <row r="329" customFormat="false" ht="15" hidden="false" customHeight="false" outlineLevel="0" collapsed="false">
      <c r="A329" s="28"/>
      <c r="B329" s="29"/>
      <c r="C329" s="29"/>
      <c r="D329" s="29"/>
      <c r="E329" s="30"/>
      <c r="F329" s="29"/>
      <c r="G329" s="27" t="str">
        <f aca="false">IF($C329="","",IFERROR(INDEX('Lists &amp; Settings'!$C$15:$C$32,MATCH($C329,'Lists &amp; Settings'!$B$15:$B$32,0)),""))</f>
        <v/>
      </c>
      <c r="H329" s="27" t="str">
        <f aca="false">IF($C329="","",IFERROR(INDEX('Lists &amp; Settings'!$D$15:$D$32,MATCH($C329,'Lists &amp; Settings'!$B$15:$B$32,0)),""))</f>
        <v/>
      </c>
      <c r="I329" s="27" t="str">
        <f aca="false">IF($C329="","",IFERROR(INDEX('Lists &amp; Settings'!$E$15:$E$32,MATCH($C329,'Lists &amp; Settings'!$B$15:$B$32,0)),""))</f>
        <v/>
      </c>
      <c r="J329" s="27" t="str">
        <f aca="false">IF($A329="","",MONTH($A329))</f>
        <v/>
      </c>
      <c r="K329" s="27" t="str">
        <f aca="false">IF($A329="","",YEAR($A329))</f>
        <v/>
      </c>
    </row>
    <row r="330" customFormat="false" ht="15" hidden="false" customHeight="false" outlineLevel="0" collapsed="false">
      <c r="A330" s="28"/>
      <c r="B330" s="29"/>
      <c r="C330" s="29"/>
      <c r="D330" s="29"/>
      <c r="E330" s="30"/>
      <c r="F330" s="29"/>
      <c r="G330" s="27" t="str">
        <f aca="false">IF($C330="","",IFERROR(INDEX('Lists &amp; Settings'!$C$15:$C$32,MATCH($C330,'Lists &amp; Settings'!$B$15:$B$32,0)),""))</f>
        <v/>
      </c>
      <c r="H330" s="27" t="str">
        <f aca="false">IF($C330="","",IFERROR(INDEX('Lists &amp; Settings'!$D$15:$D$32,MATCH($C330,'Lists &amp; Settings'!$B$15:$B$32,0)),""))</f>
        <v/>
      </c>
      <c r="I330" s="27" t="str">
        <f aca="false">IF($C330="","",IFERROR(INDEX('Lists &amp; Settings'!$E$15:$E$32,MATCH($C330,'Lists &amp; Settings'!$B$15:$B$32,0)),""))</f>
        <v/>
      </c>
      <c r="J330" s="27" t="str">
        <f aca="false">IF($A330="","",MONTH($A330))</f>
        <v/>
      </c>
      <c r="K330" s="27" t="str">
        <f aca="false">IF($A330="","",YEAR($A330))</f>
        <v/>
      </c>
    </row>
    <row r="331" customFormat="false" ht="15" hidden="false" customHeight="false" outlineLevel="0" collapsed="false">
      <c r="A331" s="28"/>
      <c r="B331" s="29"/>
      <c r="C331" s="29"/>
      <c r="D331" s="29"/>
      <c r="E331" s="30"/>
      <c r="F331" s="29"/>
      <c r="G331" s="27" t="str">
        <f aca="false">IF($C331="","",IFERROR(INDEX('Lists &amp; Settings'!$C$15:$C$32,MATCH($C331,'Lists &amp; Settings'!$B$15:$B$32,0)),""))</f>
        <v/>
      </c>
      <c r="H331" s="27" t="str">
        <f aca="false">IF($C331="","",IFERROR(INDEX('Lists &amp; Settings'!$D$15:$D$32,MATCH($C331,'Lists &amp; Settings'!$B$15:$B$32,0)),""))</f>
        <v/>
      </c>
      <c r="I331" s="27" t="str">
        <f aca="false">IF($C331="","",IFERROR(INDEX('Lists &amp; Settings'!$E$15:$E$32,MATCH($C331,'Lists &amp; Settings'!$B$15:$B$32,0)),""))</f>
        <v/>
      </c>
      <c r="J331" s="27" t="str">
        <f aca="false">IF($A331="","",MONTH($A331))</f>
        <v/>
      </c>
      <c r="K331" s="27" t="str">
        <f aca="false">IF($A331="","",YEAR($A331))</f>
        <v/>
      </c>
    </row>
    <row r="332" customFormat="false" ht="15" hidden="false" customHeight="false" outlineLevel="0" collapsed="false">
      <c r="A332" s="28"/>
      <c r="B332" s="29"/>
      <c r="C332" s="29"/>
      <c r="D332" s="29"/>
      <c r="E332" s="30"/>
      <c r="F332" s="29"/>
      <c r="G332" s="27" t="str">
        <f aca="false">IF($C332="","",IFERROR(INDEX('Lists &amp; Settings'!$C$15:$C$32,MATCH($C332,'Lists &amp; Settings'!$B$15:$B$32,0)),""))</f>
        <v/>
      </c>
      <c r="H332" s="27" t="str">
        <f aca="false">IF($C332="","",IFERROR(INDEX('Lists &amp; Settings'!$D$15:$D$32,MATCH($C332,'Lists &amp; Settings'!$B$15:$B$32,0)),""))</f>
        <v/>
      </c>
      <c r="I332" s="27" t="str">
        <f aca="false">IF($C332="","",IFERROR(INDEX('Lists &amp; Settings'!$E$15:$E$32,MATCH($C332,'Lists &amp; Settings'!$B$15:$B$32,0)),""))</f>
        <v/>
      </c>
      <c r="J332" s="27" t="str">
        <f aca="false">IF($A332="","",MONTH($A332))</f>
        <v/>
      </c>
      <c r="K332" s="27" t="str">
        <f aca="false">IF($A332="","",YEAR($A332))</f>
        <v/>
      </c>
    </row>
    <row r="333" customFormat="false" ht="15" hidden="false" customHeight="false" outlineLevel="0" collapsed="false">
      <c r="A333" s="28"/>
      <c r="B333" s="29"/>
      <c r="C333" s="29"/>
      <c r="D333" s="29"/>
      <c r="E333" s="30"/>
      <c r="F333" s="29"/>
      <c r="G333" s="27" t="str">
        <f aca="false">IF($C333="","",IFERROR(INDEX('Lists &amp; Settings'!$C$15:$C$32,MATCH($C333,'Lists &amp; Settings'!$B$15:$B$32,0)),""))</f>
        <v/>
      </c>
      <c r="H333" s="27" t="str">
        <f aca="false">IF($C333="","",IFERROR(INDEX('Lists &amp; Settings'!$D$15:$D$32,MATCH($C333,'Lists &amp; Settings'!$B$15:$B$32,0)),""))</f>
        <v/>
      </c>
      <c r="I333" s="27" t="str">
        <f aca="false">IF($C333="","",IFERROR(INDEX('Lists &amp; Settings'!$E$15:$E$32,MATCH($C333,'Lists &amp; Settings'!$B$15:$B$32,0)),""))</f>
        <v/>
      </c>
      <c r="J333" s="27" t="str">
        <f aca="false">IF($A333="","",MONTH($A333))</f>
        <v/>
      </c>
      <c r="K333" s="27" t="str">
        <f aca="false">IF($A333="","",YEAR($A333))</f>
        <v/>
      </c>
    </row>
    <row r="334" customFormat="false" ht="15" hidden="false" customHeight="false" outlineLevel="0" collapsed="false">
      <c r="A334" s="28"/>
      <c r="B334" s="29"/>
      <c r="C334" s="29"/>
      <c r="D334" s="29"/>
      <c r="E334" s="30"/>
      <c r="F334" s="29"/>
      <c r="G334" s="27" t="str">
        <f aca="false">IF($C334="","",IFERROR(INDEX('Lists &amp; Settings'!$C$15:$C$32,MATCH($C334,'Lists &amp; Settings'!$B$15:$B$32,0)),""))</f>
        <v/>
      </c>
      <c r="H334" s="27" t="str">
        <f aca="false">IF($C334="","",IFERROR(INDEX('Lists &amp; Settings'!$D$15:$D$32,MATCH($C334,'Lists &amp; Settings'!$B$15:$B$32,0)),""))</f>
        <v/>
      </c>
      <c r="I334" s="27" t="str">
        <f aca="false">IF($C334="","",IFERROR(INDEX('Lists &amp; Settings'!$E$15:$E$32,MATCH($C334,'Lists &amp; Settings'!$B$15:$B$32,0)),""))</f>
        <v/>
      </c>
      <c r="J334" s="27" t="str">
        <f aca="false">IF($A334="","",MONTH($A334))</f>
        <v/>
      </c>
      <c r="K334" s="27" t="str">
        <f aca="false">IF($A334="","",YEAR($A334))</f>
        <v/>
      </c>
    </row>
    <row r="335" customFormat="false" ht="15" hidden="false" customHeight="false" outlineLevel="0" collapsed="false">
      <c r="A335" s="28"/>
      <c r="B335" s="29"/>
      <c r="C335" s="29"/>
      <c r="D335" s="29"/>
      <c r="E335" s="30"/>
      <c r="F335" s="29"/>
      <c r="G335" s="27" t="str">
        <f aca="false">IF($C335="","",IFERROR(INDEX('Lists &amp; Settings'!$C$15:$C$32,MATCH($C335,'Lists &amp; Settings'!$B$15:$B$32,0)),""))</f>
        <v/>
      </c>
      <c r="H335" s="27" t="str">
        <f aca="false">IF($C335="","",IFERROR(INDEX('Lists &amp; Settings'!$D$15:$D$32,MATCH($C335,'Lists &amp; Settings'!$B$15:$B$32,0)),""))</f>
        <v/>
      </c>
      <c r="I335" s="27" t="str">
        <f aca="false">IF($C335="","",IFERROR(INDEX('Lists &amp; Settings'!$E$15:$E$32,MATCH($C335,'Lists &amp; Settings'!$B$15:$B$32,0)),""))</f>
        <v/>
      </c>
      <c r="J335" s="27" t="str">
        <f aca="false">IF($A335="","",MONTH($A335))</f>
        <v/>
      </c>
      <c r="K335" s="27" t="str">
        <f aca="false">IF($A335="","",YEAR($A335))</f>
        <v/>
      </c>
    </row>
    <row r="336" customFormat="false" ht="15" hidden="false" customHeight="false" outlineLevel="0" collapsed="false">
      <c r="A336" s="28"/>
      <c r="B336" s="29"/>
      <c r="C336" s="29"/>
      <c r="D336" s="29"/>
      <c r="E336" s="30"/>
      <c r="F336" s="29"/>
      <c r="G336" s="27" t="str">
        <f aca="false">IF($C336="","",IFERROR(INDEX('Lists &amp; Settings'!$C$15:$C$32,MATCH($C336,'Lists &amp; Settings'!$B$15:$B$32,0)),""))</f>
        <v/>
      </c>
      <c r="H336" s="27" t="str">
        <f aca="false">IF($C336="","",IFERROR(INDEX('Lists &amp; Settings'!$D$15:$D$32,MATCH($C336,'Lists &amp; Settings'!$B$15:$B$32,0)),""))</f>
        <v/>
      </c>
      <c r="I336" s="27" t="str">
        <f aca="false">IF($C336="","",IFERROR(INDEX('Lists &amp; Settings'!$E$15:$E$32,MATCH($C336,'Lists &amp; Settings'!$B$15:$B$32,0)),""))</f>
        <v/>
      </c>
      <c r="J336" s="27" t="str">
        <f aca="false">IF($A336="","",MONTH($A336))</f>
        <v/>
      </c>
      <c r="K336" s="27" t="str">
        <f aca="false">IF($A336="","",YEAR($A336))</f>
        <v/>
      </c>
    </row>
    <row r="337" customFormat="false" ht="15" hidden="false" customHeight="false" outlineLevel="0" collapsed="false">
      <c r="A337" s="28"/>
      <c r="B337" s="29"/>
      <c r="C337" s="29"/>
      <c r="D337" s="29"/>
      <c r="E337" s="30"/>
      <c r="F337" s="29"/>
      <c r="G337" s="27" t="str">
        <f aca="false">IF($C337="","",IFERROR(INDEX('Lists &amp; Settings'!$C$15:$C$32,MATCH($C337,'Lists &amp; Settings'!$B$15:$B$32,0)),""))</f>
        <v/>
      </c>
      <c r="H337" s="27" t="str">
        <f aca="false">IF($C337="","",IFERROR(INDEX('Lists &amp; Settings'!$D$15:$D$32,MATCH($C337,'Lists &amp; Settings'!$B$15:$B$32,0)),""))</f>
        <v/>
      </c>
      <c r="I337" s="27" t="str">
        <f aca="false">IF($C337="","",IFERROR(INDEX('Lists &amp; Settings'!$E$15:$E$32,MATCH($C337,'Lists &amp; Settings'!$B$15:$B$32,0)),""))</f>
        <v/>
      </c>
      <c r="J337" s="27" t="str">
        <f aca="false">IF($A337="","",MONTH($A337))</f>
        <v/>
      </c>
      <c r="K337" s="27" t="str">
        <f aca="false">IF($A337="","",YEAR($A337))</f>
        <v/>
      </c>
    </row>
    <row r="338" customFormat="false" ht="15" hidden="false" customHeight="false" outlineLevel="0" collapsed="false">
      <c r="A338" s="28"/>
      <c r="B338" s="29"/>
      <c r="C338" s="29"/>
      <c r="D338" s="29"/>
      <c r="E338" s="30"/>
      <c r="F338" s="29"/>
      <c r="G338" s="27" t="str">
        <f aca="false">IF($C338="","",IFERROR(INDEX('Lists &amp; Settings'!$C$15:$C$32,MATCH($C338,'Lists &amp; Settings'!$B$15:$B$32,0)),""))</f>
        <v/>
      </c>
      <c r="H338" s="27" t="str">
        <f aca="false">IF($C338="","",IFERROR(INDEX('Lists &amp; Settings'!$D$15:$D$32,MATCH($C338,'Lists &amp; Settings'!$B$15:$B$32,0)),""))</f>
        <v/>
      </c>
      <c r="I338" s="27" t="str">
        <f aca="false">IF($C338="","",IFERROR(INDEX('Lists &amp; Settings'!$E$15:$E$32,MATCH($C338,'Lists &amp; Settings'!$B$15:$B$32,0)),""))</f>
        <v/>
      </c>
      <c r="J338" s="27" t="str">
        <f aca="false">IF($A338="","",MONTH($A338))</f>
        <v/>
      </c>
      <c r="K338" s="27" t="str">
        <f aca="false">IF($A338="","",YEAR($A338))</f>
        <v/>
      </c>
    </row>
    <row r="339" customFormat="false" ht="15" hidden="false" customHeight="false" outlineLevel="0" collapsed="false">
      <c r="A339" s="28"/>
      <c r="B339" s="29"/>
      <c r="C339" s="29"/>
      <c r="D339" s="29"/>
      <c r="E339" s="30"/>
      <c r="F339" s="29"/>
      <c r="G339" s="27" t="str">
        <f aca="false">IF($C339="","",IFERROR(INDEX('Lists &amp; Settings'!$C$15:$C$32,MATCH($C339,'Lists &amp; Settings'!$B$15:$B$32,0)),""))</f>
        <v/>
      </c>
      <c r="H339" s="27" t="str">
        <f aca="false">IF($C339="","",IFERROR(INDEX('Lists &amp; Settings'!$D$15:$D$32,MATCH($C339,'Lists &amp; Settings'!$B$15:$B$32,0)),""))</f>
        <v/>
      </c>
      <c r="I339" s="27" t="str">
        <f aca="false">IF($C339="","",IFERROR(INDEX('Lists &amp; Settings'!$E$15:$E$32,MATCH($C339,'Lists &amp; Settings'!$B$15:$B$32,0)),""))</f>
        <v/>
      </c>
      <c r="J339" s="27" t="str">
        <f aca="false">IF($A339="","",MONTH($A339))</f>
        <v/>
      </c>
      <c r="K339" s="27" t="str">
        <f aca="false">IF($A339="","",YEAR($A339))</f>
        <v/>
      </c>
    </row>
    <row r="340" customFormat="false" ht="15" hidden="false" customHeight="false" outlineLevel="0" collapsed="false">
      <c r="A340" s="28"/>
      <c r="B340" s="29"/>
      <c r="C340" s="29"/>
      <c r="D340" s="29"/>
      <c r="E340" s="30"/>
      <c r="F340" s="29"/>
      <c r="G340" s="27" t="str">
        <f aca="false">IF($C340="","",IFERROR(INDEX('Lists &amp; Settings'!$C$15:$C$32,MATCH($C340,'Lists &amp; Settings'!$B$15:$B$32,0)),""))</f>
        <v/>
      </c>
      <c r="H340" s="27" t="str">
        <f aca="false">IF($C340="","",IFERROR(INDEX('Lists &amp; Settings'!$D$15:$D$32,MATCH($C340,'Lists &amp; Settings'!$B$15:$B$32,0)),""))</f>
        <v/>
      </c>
      <c r="I340" s="27" t="str">
        <f aca="false">IF($C340="","",IFERROR(INDEX('Lists &amp; Settings'!$E$15:$E$32,MATCH($C340,'Lists &amp; Settings'!$B$15:$B$32,0)),""))</f>
        <v/>
      </c>
      <c r="J340" s="27" t="str">
        <f aca="false">IF($A340="","",MONTH($A340))</f>
        <v/>
      </c>
      <c r="K340" s="27" t="str">
        <f aca="false">IF($A340="","",YEAR($A340))</f>
        <v/>
      </c>
    </row>
    <row r="341" customFormat="false" ht="15" hidden="false" customHeight="false" outlineLevel="0" collapsed="false">
      <c r="A341" s="28"/>
      <c r="B341" s="29"/>
      <c r="C341" s="29"/>
      <c r="D341" s="29"/>
      <c r="E341" s="30"/>
      <c r="F341" s="29"/>
      <c r="G341" s="27" t="str">
        <f aca="false">IF($C341="","",IFERROR(INDEX('Lists &amp; Settings'!$C$15:$C$32,MATCH($C341,'Lists &amp; Settings'!$B$15:$B$32,0)),""))</f>
        <v/>
      </c>
      <c r="H341" s="27" t="str">
        <f aca="false">IF($C341="","",IFERROR(INDEX('Lists &amp; Settings'!$D$15:$D$32,MATCH($C341,'Lists &amp; Settings'!$B$15:$B$32,0)),""))</f>
        <v/>
      </c>
      <c r="I341" s="27" t="str">
        <f aca="false">IF($C341="","",IFERROR(INDEX('Lists &amp; Settings'!$E$15:$E$32,MATCH($C341,'Lists &amp; Settings'!$B$15:$B$32,0)),""))</f>
        <v/>
      </c>
      <c r="J341" s="27" t="str">
        <f aca="false">IF($A341="","",MONTH($A341))</f>
        <v/>
      </c>
      <c r="K341" s="27" t="str">
        <f aca="false">IF($A341="","",YEAR($A341))</f>
        <v/>
      </c>
    </row>
    <row r="342" customFormat="false" ht="15" hidden="false" customHeight="false" outlineLevel="0" collapsed="false">
      <c r="A342" s="28"/>
      <c r="B342" s="29"/>
      <c r="C342" s="29"/>
      <c r="D342" s="29"/>
      <c r="E342" s="30"/>
      <c r="F342" s="29"/>
      <c r="G342" s="27" t="str">
        <f aca="false">IF($C342="","",IFERROR(INDEX('Lists &amp; Settings'!$C$15:$C$32,MATCH($C342,'Lists &amp; Settings'!$B$15:$B$32,0)),""))</f>
        <v/>
      </c>
      <c r="H342" s="27" t="str">
        <f aca="false">IF($C342="","",IFERROR(INDEX('Lists &amp; Settings'!$D$15:$D$32,MATCH($C342,'Lists &amp; Settings'!$B$15:$B$32,0)),""))</f>
        <v/>
      </c>
      <c r="I342" s="27" t="str">
        <f aca="false">IF($C342="","",IFERROR(INDEX('Lists &amp; Settings'!$E$15:$E$32,MATCH($C342,'Lists &amp; Settings'!$B$15:$B$32,0)),""))</f>
        <v/>
      </c>
      <c r="J342" s="27" t="str">
        <f aca="false">IF($A342="","",MONTH($A342))</f>
        <v/>
      </c>
      <c r="K342" s="27" t="str">
        <f aca="false">IF($A342="","",YEAR($A342))</f>
        <v/>
      </c>
    </row>
    <row r="343" customFormat="false" ht="15" hidden="false" customHeight="false" outlineLevel="0" collapsed="false">
      <c r="A343" s="28"/>
      <c r="B343" s="29"/>
      <c r="C343" s="29"/>
      <c r="D343" s="29"/>
      <c r="E343" s="30"/>
      <c r="F343" s="29"/>
      <c r="G343" s="27" t="str">
        <f aca="false">IF($C343="","",IFERROR(INDEX('Lists &amp; Settings'!$C$15:$C$32,MATCH($C343,'Lists &amp; Settings'!$B$15:$B$32,0)),""))</f>
        <v/>
      </c>
      <c r="H343" s="27" t="str">
        <f aca="false">IF($C343="","",IFERROR(INDEX('Lists &amp; Settings'!$D$15:$D$32,MATCH($C343,'Lists &amp; Settings'!$B$15:$B$32,0)),""))</f>
        <v/>
      </c>
      <c r="I343" s="27" t="str">
        <f aca="false">IF($C343="","",IFERROR(INDEX('Lists &amp; Settings'!$E$15:$E$32,MATCH($C343,'Lists &amp; Settings'!$B$15:$B$32,0)),""))</f>
        <v/>
      </c>
      <c r="J343" s="27" t="str">
        <f aca="false">IF($A343="","",MONTH($A343))</f>
        <v/>
      </c>
      <c r="K343" s="27" t="str">
        <f aca="false">IF($A343="","",YEAR($A343))</f>
        <v/>
      </c>
    </row>
    <row r="344" customFormat="false" ht="15" hidden="false" customHeight="false" outlineLevel="0" collapsed="false">
      <c r="A344" s="28"/>
      <c r="B344" s="29"/>
      <c r="C344" s="29"/>
      <c r="D344" s="29"/>
      <c r="E344" s="30"/>
      <c r="F344" s="29"/>
      <c r="G344" s="27" t="str">
        <f aca="false">IF($C344="","",IFERROR(INDEX('Lists &amp; Settings'!$C$15:$C$32,MATCH($C344,'Lists &amp; Settings'!$B$15:$B$32,0)),""))</f>
        <v/>
      </c>
      <c r="H344" s="27" t="str">
        <f aca="false">IF($C344="","",IFERROR(INDEX('Lists &amp; Settings'!$D$15:$D$32,MATCH($C344,'Lists &amp; Settings'!$B$15:$B$32,0)),""))</f>
        <v/>
      </c>
      <c r="I344" s="27" t="str">
        <f aca="false">IF($C344="","",IFERROR(INDEX('Lists &amp; Settings'!$E$15:$E$32,MATCH($C344,'Lists &amp; Settings'!$B$15:$B$32,0)),""))</f>
        <v/>
      </c>
      <c r="J344" s="27" t="str">
        <f aca="false">IF($A344="","",MONTH($A344))</f>
        <v/>
      </c>
      <c r="K344" s="27" t="str">
        <f aca="false">IF($A344="","",YEAR($A344))</f>
        <v/>
      </c>
    </row>
    <row r="345" customFormat="false" ht="15" hidden="false" customHeight="false" outlineLevel="0" collapsed="false">
      <c r="A345" s="28"/>
      <c r="B345" s="29"/>
      <c r="C345" s="29"/>
      <c r="D345" s="29"/>
      <c r="E345" s="30"/>
      <c r="F345" s="29"/>
      <c r="G345" s="27" t="str">
        <f aca="false">IF($C345="","",IFERROR(INDEX('Lists &amp; Settings'!$C$15:$C$32,MATCH($C345,'Lists &amp; Settings'!$B$15:$B$32,0)),""))</f>
        <v/>
      </c>
      <c r="H345" s="27" t="str">
        <f aca="false">IF($C345="","",IFERROR(INDEX('Lists &amp; Settings'!$D$15:$D$32,MATCH($C345,'Lists &amp; Settings'!$B$15:$B$32,0)),""))</f>
        <v/>
      </c>
      <c r="I345" s="27" t="str">
        <f aca="false">IF($C345="","",IFERROR(INDEX('Lists &amp; Settings'!$E$15:$E$32,MATCH($C345,'Lists &amp; Settings'!$B$15:$B$32,0)),""))</f>
        <v/>
      </c>
      <c r="J345" s="27" t="str">
        <f aca="false">IF($A345="","",MONTH($A345))</f>
        <v/>
      </c>
      <c r="K345" s="27" t="str">
        <f aca="false">IF($A345="","",YEAR($A345))</f>
        <v/>
      </c>
    </row>
    <row r="346" customFormat="false" ht="15" hidden="false" customHeight="false" outlineLevel="0" collapsed="false">
      <c r="A346" s="28"/>
      <c r="B346" s="29"/>
      <c r="C346" s="29"/>
      <c r="D346" s="29"/>
      <c r="E346" s="30"/>
      <c r="F346" s="29"/>
      <c r="G346" s="27" t="str">
        <f aca="false">IF($C346="","",IFERROR(INDEX('Lists &amp; Settings'!$C$15:$C$32,MATCH($C346,'Lists &amp; Settings'!$B$15:$B$32,0)),""))</f>
        <v/>
      </c>
      <c r="H346" s="27" t="str">
        <f aca="false">IF($C346="","",IFERROR(INDEX('Lists &amp; Settings'!$D$15:$D$32,MATCH($C346,'Lists &amp; Settings'!$B$15:$B$32,0)),""))</f>
        <v/>
      </c>
      <c r="I346" s="27" t="str">
        <f aca="false">IF($C346="","",IFERROR(INDEX('Lists &amp; Settings'!$E$15:$E$32,MATCH($C346,'Lists &amp; Settings'!$B$15:$B$32,0)),""))</f>
        <v/>
      </c>
      <c r="J346" s="27" t="str">
        <f aca="false">IF($A346="","",MONTH($A346))</f>
        <v/>
      </c>
      <c r="K346" s="27" t="str">
        <f aca="false">IF($A346="","",YEAR($A346))</f>
        <v/>
      </c>
    </row>
    <row r="347" customFormat="false" ht="15" hidden="false" customHeight="false" outlineLevel="0" collapsed="false">
      <c r="A347" s="28"/>
      <c r="B347" s="29"/>
      <c r="C347" s="29"/>
      <c r="D347" s="29"/>
      <c r="E347" s="30"/>
      <c r="F347" s="29"/>
      <c r="G347" s="27" t="str">
        <f aca="false">IF($C347="","",IFERROR(INDEX('Lists &amp; Settings'!$C$15:$C$32,MATCH($C347,'Lists &amp; Settings'!$B$15:$B$32,0)),""))</f>
        <v/>
      </c>
      <c r="H347" s="27" t="str">
        <f aca="false">IF($C347="","",IFERROR(INDEX('Lists &amp; Settings'!$D$15:$D$32,MATCH($C347,'Lists &amp; Settings'!$B$15:$B$32,0)),""))</f>
        <v/>
      </c>
      <c r="I347" s="27" t="str">
        <f aca="false">IF($C347="","",IFERROR(INDEX('Lists &amp; Settings'!$E$15:$E$32,MATCH($C347,'Lists &amp; Settings'!$B$15:$B$32,0)),""))</f>
        <v/>
      </c>
      <c r="J347" s="27" t="str">
        <f aca="false">IF($A347="","",MONTH($A347))</f>
        <v/>
      </c>
      <c r="K347" s="27" t="str">
        <f aca="false">IF($A347="","",YEAR($A347))</f>
        <v/>
      </c>
    </row>
    <row r="348" customFormat="false" ht="15" hidden="false" customHeight="false" outlineLevel="0" collapsed="false">
      <c r="A348" s="28"/>
      <c r="B348" s="29"/>
      <c r="C348" s="29"/>
      <c r="D348" s="29"/>
      <c r="E348" s="30"/>
      <c r="F348" s="29"/>
      <c r="G348" s="27" t="str">
        <f aca="false">IF($C348="","",IFERROR(INDEX('Lists &amp; Settings'!$C$15:$C$32,MATCH($C348,'Lists &amp; Settings'!$B$15:$B$32,0)),""))</f>
        <v/>
      </c>
      <c r="H348" s="27" t="str">
        <f aca="false">IF($C348="","",IFERROR(INDEX('Lists &amp; Settings'!$D$15:$D$32,MATCH($C348,'Lists &amp; Settings'!$B$15:$B$32,0)),""))</f>
        <v/>
      </c>
      <c r="I348" s="27" t="str">
        <f aca="false">IF($C348="","",IFERROR(INDEX('Lists &amp; Settings'!$E$15:$E$32,MATCH($C348,'Lists &amp; Settings'!$B$15:$B$32,0)),""))</f>
        <v/>
      </c>
      <c r="J348" s="27" t="str">
        <f aca="false">IF($A348="","",MONTH($A348))</f>
        <v/>
      </c>
      <c r="K348" s="27" t="str">
        <f aca="false">IF($A348="","",YEAR($A348))</f>
        <v/>
      </c>
    </row>
    <row r="349" customFormat="false" ht="15" hidden="false" customHeight="false" outlineLevel="0" collapsed="false">
      <c r="A349" s="28"/>
      <c r="B349" s="29"/>
      <c r="C349" s="29"/>
      <c r="D349" s="29"/>
      <c r="E349" s="30"/>
      <c r="F349" s="29"/>
      <c r="G349" s="27" t="str">
        <f aca="false">IF($C349="","",IFERROR(INDEX('Lists &amp; Settings'!$C$15:$C$32,MATCH($C349,'Lists &amp; Settings'!$B$15:$B$32,0)),""))</f>
        <v/>
      </c>
      <c r="H349" s="27" t="str">
        <f aca="false">IF($C349="","",IFERROR(INDEX('Lists &amp; Settings'!$D$15:$D$32,MATCH($C349,'Lists &amp; Settings'!$B$15:$B$32,0)),""))</f>
        <v/>
      </c>
      <c r="I349" s="27" t="str">
        <f aca="false">IF($C349="","",IFERROR(INDEX('Lists &amp; Settings'!$E$15:$E$32,MATCH($C349,'Lists &amp; Settings'!$B$15:$B$32,0)),""))</f>
        <v/>
      </c>
      <c r="J349" s="27" t="str">
        <f aca="false">IF($A349="","",MONTH($A349))</f>
        <v/>
      </c>
      <c r="K349" s="27" t="str">
        <f aca="false">IF($A349="","",YEAR($A349))</f>
        <v/>
      </c>
    </row>
    <row r="350" customFormat="false" ht="15" hidden="false" customHeight="false" outlineLevel="0" collapsed="false">
      <c r="A350" s="28"/>
      <c r="B350" s="29"/>
      <c r="C350" s="29"/>
      <c r="D350" s="29"/>
      <c r="E350" s="30"/>
      <c r="F350" s="29"/>
      <c r="G350" s="27" t="str">
        <f aca="false">IF($C350="","",IFERROR(INDEX('Lists &amp; Settings'!$C$15:$C$32,MATCH($C350,'Lists &amp; Settings'!$B$15:$B$32,0)),""))</f>
        <v/>
      </c>
      <c r="H350" s="27" t="str">
        <f aca="false">IF($C350="","",IFERROR(INDEX('Lists &amp; Settings'!$D$15:$D$32,MATCH($C350,'Lists &amp; Settings'!$B$15:$B$32,0)),""))</f>
        <v/>
      </c>
      <c r="I350" s="27" t="str">
        <f aca="false">IF($C350="","",IFERROR(INDEX('Lists &amp; Settings'!$E$15:$E$32,MATCH($C350,'Lists &amp; Settings'!$B$15:$B$32,0)),""))</f>
        <v/>
      </c>
      <c r="J350" s="27" t="str">
        <f aca="false">IF($A350="","",MONTH($A350))</f>
        <v/>
      </c>
      <c r="K350" s="27" t="str">
        <f aca="false">IF($A350="","",YEAR($A350))</f>
        <v/>
      </c>
    </row>
    <row r="351" customFormat="false" ht="15" hidden="false" customHeight="false" outlineLevel="0" collapsed="false">
      <c r="A351" s="28"/>
      <c r="B351" s="29"/>
      <c r="C351" s="29"/>
      <c r="D351" s="29"/>
      <c r="E351" s="30"/>
      <c r="F351" s="29"/>
      <c r="G351" s="27" t="str">
        <f aca="false">IF($C351="","",IFERROR(INDEX('Lists &amp; Settings'!$C$15:$C$32,MATCH($C351,'Lists &amp; Settings'!$B$15:$B$32,0)),""))</f>
        <v/>
      </c>
      <c r="H351" s="27" t="str">
        <f aca="false">IF($C351="","",IFERROR(INDEX('Lists &amp; Settings'!$D$15:$D$32,MATCH($C351,'Lists &amp; Settings'!$B$15:$B$32,0)),""))</f>
        <v/>
      </c>
      <c r="I351" s="27" t="str">
        <f aca="false">IF($C351="","",IFERROR(INDEX('Lists &amp; Settings'!$E$15:$E$32,MATCH($C351,'Lists &amp; Settings'!$B$15:$B$32,0)),""))</f>
        <v/>
      </c>
      <c r="J351" s="27" t="str">
        <f aca="false">IF($A351="","",MONTH($A351))</f>
        <v/>
      </c>
      <c r="K351" s="27" t="str">
        <f aca="false">IF($A351="","",YEAR($A351))</f>
        <v/>
      </c>
    </row>
    <row r="352" customFormat="false" ht="15" hidden="false" customHeight="false" outlineLevel="0" collapsed="false">
      <c r="A352" s="28"/>
      <c r="B352" s="29"/>
      <c r="C352" s="29"/>
      <c r="D352" s="29"/>
      <c r="E352" s="30"/>
      <c r="F352" s="29"/>
      <c r="G352" s="27" t="str">
        <f aca="false">IF($C352="","",IFERROR(INDEX('Lists &amp; Settings'!$C$15:$C$32,MATCH($C352,'Lists &amp; Settings'!$B$15:$B$32,0)),""))</f>
        <v/>
      </c>
      <c r="H352" s="27" t="str">
        <f aca="false">IF($C352="","",IFERROR(INDEX('Lists &amp; Settings'!$D$15:$D$32,MATCH($C352,'Lists &amp; Settings'!$B$15:$B$32,0)),""))</f>
        <v/>
      </c>
      <c r="I352" s="27" t="str">
        <f aca="false">IF($C352="","",IFERROR(INDEX('Lists &amp; Settings'!$E$15:$E$32,MATCH($C352,'Lists &amp; Settings'!$B$15:$B$32,0)),""))</f>
        <v/>
      </c>
      <c r="J352" s="27" t="str">
        <f aca="false">IF($A352="","",MONTH($A352))</f>
        <v/>
      </c>
      <c r="K352" s="27" t="str">
        <f aca="false">IF($A352="","",YEAR($A352))</f>
        <v/>
      </c>
    </row>
    <row r="353" customFormat="false" ht="15" hidden="false" customHeight="false" outlineLevel="0" collapsed="false">
      <c r="A353" s="28"/>
      <c r="B353" s="29"/>
      <c r="C353" s="29"/>
      <c r="D353" s="29"/>
      <c r="E353" s="30"/>
      <c r="F353" s="29"/>
      <c r="G353" s="27" t="str">
        <f aca="false">IF($C353="","",IFERROR(INDEX('Lists &amp; Settings'!$C$15:$C$32,MATCH($C353,'Lists &amp; Settings'!$B$15:$B$32,0)),""))</f>
        <v/>
      </c>
      <c r="H353" s="27" t="str">
        <f aca="false">IF($C353="","",IFERROR(INDEX('Lists &amp; Settings'!$D$15:$D$32,MATCH($C353,'Lists &amp; Settings'!$B$15:$B$32,0)),""))</f>
        <v/>
      </c>
      <c r="I353" s="27" t="str">
        <f aca="false">IF($C353="","",IFERROR(INDEX('Lists &amp; Settings'!$E$15:$E$32,MATCH($C353,'Lists &amp; Settings'!$B$15:$B$32,0)),""))</f>
        <v/>
      </c>
      <c r="J353" s="27" t="str">
        <f aca="false">IF($A353="","",MONTH($A353))</f>
        <v/>
      </c>
      <c r="K353" s="27" t="str">
        <f aca="false">IF($A353="","",YEAR($A353))</f>
        <v/>
      </c>
    </row>
    <row r="354" customFormat="false" ht="15" hidden="false" customHeight="false" outlineLevel="0" collapsed="false">
      <c r="A354" s="28"/>
      <c r="B354" s="29"/>
      <c r="C354" s="29"/>
      <c r="D354" s="29"/>
      <c r="E354" s="30"/>
      <c r="F354" s="29"/>
      <c r="G354" s="27" t="str">
        <f aca="false">IF($C354="","",IFERROR(INDEX('Lists &amp; Settings'!$C$15:$C$32,MATCH($C354,'Lists &amp; Settings'!$B$15:$B$32,0)),""))</f>
        <v/>
      </c>
      <c r="H354" s="27" t="str">
        <f aca="false">IF($C354="","",IFERROR(INDEX('Lists &amp; Settings'!$D$15:$D$32,MATCH($C354,'Lists &amp; Settings'!$B$15:$B$32,0)),""))</f>
        <v/>
      </c>
      <c r="I354" s="27" t="str">
        <f aca="false">IF($C354="","",IFERROR(INDEX('Lists &amp; Settings'!$E$15:$E$32,MATCH($C354,'Lists &amp; Settings'!$B$15:$B$32,0)),""))</f>
        <v/>
      </c>
      <c r="J354" s="27" t="str">
        <f aca="false">IF($A354="","",MONTH($A354))</f>
        <v/>
      </c>
      <c r="K354" s="27" t="str">
        <f aca="false">IF($A354="","",YEAR($A354))</f>
        <v/>
      </c>
    </row>
    <row r="355" customFormat="false" ht="15" hidden="false" customHeight="false" outlineLevel="0" collapsed="false">
      <c r="A355" s="28"/>
      <c r="B355" s="29"/>
      <c r="C355" s="29"/>
      <c r="D355" s="29"/>
      <c r="E355" s="30"/>
      <c r="F355" s="29"/>
      <c r="G355" s="27" t="str">
        <f aca="false">IF($C355="","",IFERROR(INDEX('Lists &amp; Settings'!$C$15:$C$32,MATCH($C355,'Lists &amp; Settings'!$B$15:$B$32,0)),""))</f>
        <v/>
      </c>
      <c r="H355" s="27" t="str">
        <f aca="false">IF($C355="","",IFERROR(INDEX('Lists &amp; Settings'!$D$15:$D$32,MATCH($C355,'Lists &amp; Settings'!$B$15:$B$32,0)),""))</f>
        <v/>
      </c>
      <c r="I355" s="27" t="str">
        <f aca="false">IF($C355="","",IFERROR(INDEX('Lists &amp; Settings'!$E$15:$E$32,MATCH($C355,'Lists &amp; Settings'!$B$15:$B$32,0)),""))</f>
        <v/>
      </c>
      <c r="J355" s="27" t="str">
        <f aca="false">IF($A355="","",MONTH($A355))</f>
        <v/>
      </c>
      <c r="K355" s="27" t="str">
        <f aca="false">IF($A355="","",YEAR($A355))</f>
        <v/>
      </c>
    </row>
    <row r="356" customFormat="false" ht="15" hidden="false" customHeight="false" outlineLevel="0" collapsed="false">
      <c r="A356" s="28"/>
      <c r="B356" s="29"/>
      <c r="C356" s="29"/>
      <c r="D356" s="29"/>
      <c r="E356" s="30"/>
      <c r="F356" s="29"/>
      <c r="G356" s="27" t="str">
        <f aca="false">IF($C356="","",IFERROR(INDEX('Lists &amp; Settings'!$C$15:$C$32,MATCH($C356,'Lists &amp; Settings'!$B$15:$B$32,0)),""))</f>
        <v/>
      </c>
      <c r="H356" s="27" t="str">
        <f aca="false">IF($C356="","",IFERROR(INDEX('Lists &amp; Settings'!$D$15:$D$32,MATCH($C356,'Lists &amp; Settings'!$B$15:$B$32,0)),""))</f>
        <v/>
      </c>
      <c r="I356" s="27" t="str">
        <f aca="false">IF($C356="","",IFERROR(INDEX('Lists &amp; Settings'!$E$15:$E$32,MATCH($C356,'Lists &amp; Settings'!$B$15:$B$32,0)),""))</f>
        <v/>
      </c>
      <c r="J356" s="27" t="str">
        <f aca="false">IF($A356="","",MONTH($A356))</f>
        <v/>
      </c>
      <c r="K356" s="27" t="str">
        <f aca="false">IF($A356="","",YEAR($A356))</f>
        <v/>
      </c>
    </row>
    <row r="357" customFormat="false" ht="15" hidden="false" customHeight="false" outlineLevel="0" collapsed="false">
      <c r="A357" s="28"/>
      <c r="B357" s="29"/>
      <c r="C357" s="29"/>
      <c r="D357" s="29"/>
      <c r="E357" s="30"/>
      <c r="F357" s="29"/>
      <c r="G357" s="27" t="str">
        <f aca="false">IF($C357="","",IFERROR(INDEX('Lists &amp; Settings'!$C$15:$C$32,MATCH($C357,'Lists &amp; Settings'!$B$15:$B$32,0)),""))</f>
        <v/>
      </c>
      <c r="H357" s="27" t="str">
        <f aca="false">IF($C357="","",IFERROR(INDEX('Lists &amp; Settings'!$D$15:$D$32,MATCH($C357,'Lists &amp; Settings'!$B$15:$B$32,0)),""))</f>
        <v/>
      </c>
      <c r="I357" s="27" t="str">
        <f aca="false">IF($C357="","",IFERROR(INDEX('Lists &amp; Settings'!$E$15:$E$32,MATCH($C357,'Lists &amp; Settings'!$B$15:$B$32,0)),""))</f>
        <v/>
      </c>
      <c r="J357" s="27" t="str">
        <f aca="false">IF($A357="","",MONTH($A357))</f>
        <v/>
      </c>
      <c r="K357" s="27" t="str">
        <f aca="false">IF($A357="","",YEAR($A357))</f>
        <v/>
      </c>
    </row>
    <row r="358" customFormat="false" ht="15" hidden="false" customHeight="false" outlineLevel="0" collapsed="false">
      <c r="A358" s="28"/>
      <c r="B358" s="29"/>
      <c r="C358" s="29"/>
      <c r="D358" s="29"/>
      <c r="E358" s="30"/>
      <c r="F358" s="29"/>
      <c r="G358" s="27" t="str">
        <f aca="false">IF($C358="","",IFERROR(INDEX('Lists &amp; Settings'!$C$15:$C$32,MATCH($C358,'Lists &amp; Settings'!$B$15:$B$32,0)),""))</f>
        <v/>
      </c>
      <c r="H358" s="27" t="str">
        <f aca="false">IF($C358="","",IFERROR(INDEX('Lists &amp; Settings'!$D$15:$D$32,MATCH($C358,'Lists &amp; Settings'!$B$15:$B$32,0)),""))</f>
        <v/>
      </c>
      <c r="I358" s="27" t="str">
        <f aca="false">IF($C358="","",IFERROR(INDEX('Lists &amp; Settings'!$E$15:$E$32,MATCH($C358,'Lists &amp; Settings'!$B$15:$B$32,0)),""))</f>
        <v/>
      </c>
      <c r="J358" s="27" t="str">
        <f aca="false">IF($A358="","",MONTH($A358))</f>
        <v/>
      </c>
      <c r="K358" s="27" t="str">
        <f aca="false">IF($A358="","",YEAR($A358))</f>
        <v/>
      </c>
    </row>
    <row r="359" customFormat="false" ht="15" hidden="false" customHeight="false" outlineLevel="0" collapsed="false">
      <c r="A359" s="28"/>
      <c r="B359" s="29"/>
      <c r="C359" s="29"/>
      <c r="D359" s="29"/>
      <c r="E359" s="30"/>
      <c r="F359" s="29"/>
      <c r="G359" s="27" t="str">
        <f aca="false">IF($C359="","",IFERROR(INDEX('Lists &amp; Settings'!$C$15:$C$32,MATCH($C359,'Lists &amp; Settings'!$B$15:$B$32,0)),""))</f>
        <v/>
      </c>
      <c r="H359" s="27" t="str">
        <f aca="false">IF($C359="","",IFERROR(INDEX('Lists &amp; Settings'!$D$15:$D$32,MATCH($C359,'Lists &amp; Settings'!$B$15:$B$32,0)),""))</f>
        <v/>
      </c>
      <c r="I359" s="27" t="str">
        <f aca="false">IF($C359="","",IFERROR(INDEX('Lists &amp; Settings'!$E$15:$E$32,MATCH($C359,'Lists &amp; Settings'!$B$15:$B$32,0)),""))</f>
        <v/>
      </c>
      <c r="J359" s="27" t="str">
        <f aca="false">IF($A359="","",MONTH($A359))</f>
        <v/>
      </c>
      <c r="K359" s="27" t="str">
        <f aca="false">IF($A359="","",YEAR($A359))</f>
        <v/>
      </c>
    </row>
    <row r="360" customFormat="false" ht="15" hidden="false" customHeight="false" outlineLevel="0" collapsed="false">
      <c r="A360" s="28"/>
      <c r="B360" s="29"/>
      <c r="C360" s="29"/>
      <c r="D360" s="29"/>
      <c r="E360" s="30"/>
      <c r="F360" s="29"/>
      <c r="G360" s="27" t="str">
        <f aca="false">IF($C360="","",IFERROR(INDEX('Lists &amp; Settings'!$C$15:$C$32,MATCH($C360,'Lists &amp; Settings'!$B$15:$B$32,0)),""))</f>
        <v/>
      </c>
      <c r="H360" s="27" t="str">
        <f aca="false">IF($C360="","",IFERROR(INDEX('Lists &amp; Settings'!$D$15:$D$32,MATCH($C360,'Lists &amp; Settings'!$B$15:$B$32,0)),""))</f>
        <v/>
      </c>
      <c r="I360" s="27" t="str">
        <f aca="false">IF($C360="","",IFERROR(INDEX('Lists &amp; Settings'!$E$15:$E$32,MATCH($C360,'Lists &amp; Settings'!$B$15:$B$32,0)),""))</f>
        <v/>
      </c>
      <c r="J360" s="27" t="str">
        <f aca="false">IF($A360="","",MONTH($A360))</f>
        <v/>
      </c>
      <c r="K360" s="27" t="str">
        <f aca="false">IF($A360="","",YEAR($A360))</f>
        <v/>
      </c>
    </row>
    <row r="361" customFormat="false" ht="15" hidden="false" customHeight="false" outlineLevel="0" collapsed="false">
      <c r="A361" s="28"/>
      <c r="B361" s="29"/>
      <c r="C361" s="29"/>
      <c r="D361" s="29"/>
      <c r="E361" s="30"/>
      <c r="F361" s="29"/>
      <c r="G361" s="27" t="str">
        <f aca="false">IF($C361="","",IFERROR(INDEX('Lists &amp; Settings'!$C$15:$C$32,MATCH($C361,'Lists &amp; Settings'!$B$15:$B$32,0)),""))</f>
        <v/>
      </c>
      <c r="H361" s="27" t="str">
        <f aca="false">IF($C361="","",IFERROR(INDEX('Lists &amp; Settings'!$D$15:$D$32,MATCH($C361,'Lists &amp; Settings'!$B$15:$B$32,0)),""))</f>
        <v/>
      </c>
      <c r="I361" s="27" t="str">
        <f aca="false">IF($C361="","",IFERROR(INDEX('Lists &amp; Settings'!$E$15:$E$32,MATCH($C361,'Lists &amp; Settings'!$B$15:$B$32,0)),""))</f>
        <v/>
      </c>
      <c r="J361" s="27" t="str">
        <f aca="false">IF($A361="","",MONTH($A361))</f>
        <v/>
      </c>
      <c r="K361" s="27" t="str">
        <f aca="false">IF($A361="","",YEAR($A361))</f>
        <v/>
      </c>
    </row>
    <row r="362" customFormat="false" ht="15" hidden="false" customHeight="false" outlineLevel="0" collapsed="false">
      <c r="A362" s="28"/>
      <c r="B362" s="29"/>
      <c r="C362" s="29"/>
      <c r="D362" s="29"/>
      <c r="E362" s="30"/>
      <c r="F362" s="29"/>
      <c r="G362" s="27" t="str">
        <f aca="false">IF($C362="","",IFERROR(INDEX('Lists &amp; Settings'!$C$15:$C$32,MATCH($C362,'Lists &amp; Settings'!$B$15:$B$32,0)),""))</f>
        <v/>
      </c>
      <c r="H362" s="27" t="str">
        <f aca="false">IF($C362="","",IFERROR(INDEX('Lists &amp; Settings'!$D$15:$D$32,MATCH($C362,'Lists &amp; Settings'!$B$15:$B$32,0)),""))</f>
        <v/>
      </c>
      <c r="I362" s="27" t="str">
        <f aca="false">IF($C362="","",IFERROR(INDEX('Lists &amp; Settings'!$E$15:$E$32,MATCH($C362,'Lists &amp; Settings'!$B$15:$B$32,0)),""))</f>
        <v/>
      </c>
      <c r="J362" s="27" t="str">
        <f aca="false">IF($A362="","",MONTH($A362))</f>
        <v/>
      </c>
      <c r="K362" s="27" t="str">
        <f aca="false">IF($A362="","",YEAR($A362))</f>
        <v/>
      </c>
    </row>
    <row r="363" customFormat="false" ht="15" hidden="false" customHeight="false" outlineLevel="0" collapsed="false">
      <c r="A363" s="28"/>
      <c r="B363" s="29"/>
      <c r="C363" s="29"/>
      <c r="D363" s="29"/>
      <c r="E363" s="30"/>
      <c r="F363" s="29"/>
      <c r="G363" s="27" t="str">
        <f aca="false">IF($C363="","",IFERROR(INDEX('Lists &amp; Settings'!$C$15:$C$32,MATCH($C363,'Lists &amp; Settings'!$B$15:$B$32,0)),""))</f>
        <v/>
      </c>
      <c r="H363" s="27" t="str">
        <f aca="false">IF($C363="","",IFERROR(INDEX('Lists &amp; Settings'!$D$15:$D$32,MATCH($C363,'Lists &amp; Settings'!$B$15:$B$32,0)),""))</f>
        <v/>
      </c>
      <c r="I363" s="27" t="str">
        <f aca="false">IF($C363="","",IFERROR(INDEX('Lists &amp; Settings'!$E$15:$E$32,MATCH($C363,'Lists &amp; Settings'!$B$15:$B$32,0)),""))</f>
        <v/>
      </c>
      <c r="J363" s="27" t="str">
        <f aca="false">IF($A363="","",MONTH($A363))</f>
        <v/>
      </c>
      <c r="K363" s="27" t="str">
        <f aca="false">IF($A363="","",YEAR($A363))</f>
        <v/>
      </c>
    </row>
    <row r="364" customFormat="false" ht="15" hidden="false" customHeight="false" outlineLevel="0" collapsed="false">
      <c r="A364" s="28"/>
      <c r="B364" s="29"/>
      <c r="C364" s="29"/>
      <c r="D364" s="29"/>
      <c r="E364" s="30"/>
      <c r="F364" s="29"/>
      <c r="G364" s="27" t="str">
        <f aca="false">IF($C364="","",IFERROR(INDEX('Lists &amp; Settings'!$C$15:$C$32,MATCH($C364,'Lists &amp; Settings'!$B$15:$B$32,0)),""))</f>
        <v/>
      </c>
      <c r="H364" s="27" t="str">
        <f aca="false">IF($C364="","",IFERROR(INDEX('Lists &amp; Settings'!$D$15:$D$32,MATCH($C364,'Lists &amp; Settings'!$B$15:$B$32,0)),""))</f>
        <v/>
      </c>
      <c r="I364" s="27" t="str">
        <f aca="false">IF($C364="","",IFERROR(INDEX('Lists &amp; Settings'!$E$15:$E$32,MATCH($C364,'Lists &amp; Settings'!$B$15:$B$32,0)),""))</f>
        <v/>
      </c>
      <c r="J364" s="27" t="str">
        <f aca="false">IF($A364="","",MONTH($A364))</f>
        <v/>
      </c>
      <c r="K364" s="27" t="str">
        <f aca="false">IF($A364="","",YEAR($A364))</f>
        <v/>
      </c>
    </row>
    <row r="365" customFormat="false" ht="15" hidden="false" customHeight="false" outlineLevel="0" collapsed="false">
      <c r="A365" s="28"/>
      <c r="B365" s="29"/>
      <c r="C365" s="29"/>
      <c r="D365" s="29"/>
      <c r="E365" s="30"/>
      <c r="F365" s="29"/>
      <c r="G365" s="27" t="str">
        <f aca="false">IF($C365="","",IFERROR(INDEX('Lists &amp; Settings'!$C$15:$C$32,MATCH($C365,'Lists &amp; Settings'!$B$15:$B$32,0)),""))</f>
        <v/>
      </c>
      <c r="H365" s="27" t="str">
        <f aca="false">IF($C365="","",IFERROR(INDEX('Lists &amp; Settings'!$D$15:$D$32,MATCH($C365,'Lists &amp; Settings'!$B$15:$B$32,0)),""))</f>
        <v/>
      </c>
      <c r="I365" s="27" t="str">
        <f aca="false">IF($C365="","",IFERROR(INDEX('Lists &amp; Settings'!$E$15:$E$32,MATCH($C365,'Lists &amp; Settings'!$B$15:$B$32,0)),""))</f>
        <v/>
      </c>
      <c r="J365" s="27" t="str">
        <f aca="false">IF($A365="","",MONTH($A365))</f>
        <v/>
      </c>
      <c r="K365" s="27" t="str">
        <f aca="false">IF($A365="","",YEAR($A365))</f>
        <v/>
      </c>
    </row>
    <row r="366" customFormat="false" ht="15" hidden="false" customHeight="false" outlineLevel="0" collapsed="false">
      <c r="A366" s="28"/>
      <c r="B366" s="29"/>
      <c r="C366" s="29"/>
      <c r="D366" s="29"/>
      <c r="E366" s="30"/>
      <c r="F366" s="29"/>
      <c r="G366" s="27" t="str">
        <f aca="false">IF($C366="","",IFERROR(INDEX('Lists &amp; Settings'!$C$15:$C$32,MATCH($C366,'Lists &amp; Settings'!$B$15:$B$32,0)),""))</f>
        <v/>
      </c>
      <c r="H366" s="27" t="str">
        <f aca="false">IF($C366="","",IFERROR(INDEX('Lists &amp; Settings'!$D$15:$D$32,MATCH($C366,'Lists &amp; Settings'!$B$15:$B$32,0)),""))</f>
        <v/>
      </c>
      <c r="I366" s="27" t="str">
        <f aca="false">IF($C366="","",IFERROR(INDEX('Lists &amp; Settings'!$E$15:$E$32,MATCH($C366,'Lists &amp; Settings'!$B$15:$B$32,0)),""))</f>
        <v/>
      </c>
      <c r="J366" s="27" t="str">
        <f aca="false">IF($A366="","",MONTH($A366))</f>
        <v/>
      </c>
      <c r="K366" s="27" t="str">
        <f aca="false">IF($A366="","",YEAR($A366))</f>
        <v/>
      </c>
    </row>
    <row r="367" customFormat="false" ht="15" hidden="false" customHeight="false" outlineLevel="0" collapsed="false">
      <c r="A367" s="28"/>
      <c r="B367" s="29"/>
      <c r="C367" s="29"/>
      <c r="D367" s="29"/>
      <c r="E367" s="30"/>
      <c r="F367" s="29"/>
      <c r="G367" s="27" t="str">
        <f aca="false">IF($C367="","",IFERROR(INDEX('Lists &amp; Settings'!$C$15:$C$32,MATCH($C367,'Lists &amp; Settings'!$B$15:$B$32,0)),""))</f>
        <v/>
      </c>
      <c r="H367" s="27" t="str">
        <f aca="false">IF($C367="","",IFERROR(INDEX('Lists &amp; Settings'!$D$15:$D$32,MATCH($C367,'Lists &amp; Settings'!$B$15:$B$32,0)),""))</f>
        <v/>
      </c>
      <c r="I367" s="27" t="str">
        <f aca="false">IF($C367="","",IFERROR(INDEX('Lists &amp; Settings'!$E$15:$E$32,MATCH($C367,'Lists &amp; Settings'!$B$15:$B$32,0)),""))</f>
        <v/>
      </c>
      <c r="J367" s="27" t="str">
        <f aca="false">IF($A367="","",MONTH($A367))</f>
        <v/>
      </c>
      <c r="K367" s="27" t="str">
        <f aca="false">IF($A367="","",YEAR($A367))</f>
        <v/>
      </c>
    </row>
    <row r="368" customFormat="false" ht="15" hidden="false" customHeight="false" outlineLevel="0" collapsed="false">
      <c r="A368" s="28"/>
      <c r="B368" s="29"/>
      <c r="C368" s="29"/>
      <c r="D368" s="29"/>
      <c r="E368" s="30"/>
      <c r="F368" s="29"/>
      <c r="G368" s="27" t="str">
        <f aca="false">IF($C368="","",IFERROR(INDEX('Lists &amp; Settings'!$C$15:$C$32,MATCH($C368,'Lists &amp; Settings'!$B$15:$B$32,0)),""))</f>
        <v/>
      </c>
      <c r="H368" s="27" t="str">
        <f aca="false">IF($C368="","",IFERROR(INDEX('Lists &amp; Settings'!$D$15:$D$32,MATCH($C368,'Lists &amp; Settings'!$B$15:$B$32,0)),""))</f>
        <v/>
      </c>
      <c r="I368" s="27" t="str">
        <f aca="false">IF($C368="","",IFERROR(INDEX('Lists &amp; Settings'!$E$15:$E$32,MATCH($C368,'Lists &amp; Settings'!$B$15:$B$32,0)),""))</f>
        <v/>
      </c>
      <c r="J368" s="27" t="str">
        <f aca="false">IF($A368="","",MONTH($A368))</f>
        <v/>
      </c>
      <c r="K368" s="27" t="str">
        <f aca="false">IF($A368="","",YEAR($A368))</f>
        <v/>
      </c>
    </row>
    <row r="369" customFormat="false" ht="15" hidden="false" customHeight="false" outlineLevel="0" collapsed="false">
      <c r="A369" s="28"/>
      <c r="B369" s="29"/>
      <c r="C369" s="29"/>
      <c r="D369" s="29"/>
      <c r="E369" s="30"/>
      <c r="F369" s="29"/>
      <c r="G369" s="27" t="str">
        <f aca="false">IF($C369="","",IFERROR(INDEX('Lists &amp; Settings'!$C$15:$C$32,MATCH($C369,'Lists &amp; Settings'!$B$15:$B$32,0)),""))</f>
        <v/>
      </c>
      <c r="H369" s="27" t="str">
        <f aca="false">IF($C369="","",IFERROR(INDEX('Lists &amp; Settings'!$D$15:$D$32,MATCH($C369,'Lists &amp; Settings'!$B$15:$B$32,0)),""))</f>
        <v/>
      </c>
      <c r="I369" s="27" t="str">
        <f aca="false">IF($C369="","",IFERROR(INDEX('Lists &amp; Settings'!$E$15:$E$32,MATCH($C369,'Lists &amp; Settings'!$B$15:$B$32,0)),""))</f>
        <v/>
      </c>
      <c r="J369" s="27" t="str">
        <f aca="false">IF($A369="","",MONTH($A369))</f>
        <v/>
      </c>
      <c r="K369" s="27" t="str">
        <f aca="false">IF($A369="","",YEAR($A369))</f>
        <v/>
      </c>
    </row>
    <row r="370" customFormat="false" ht="15" hidden="false" customHeight="false" outlineLevel="0" collapsed="false">
      <c r="A370" s="28"/>
      <c r="B370" s="29"/>
      <c r="C370" s="29"/>
      <c r="D370" s="29"/>
      <c r="E370" s="30"/>
      <c r="F370" s="29"/>
      <c r="G370" s="27" t="str">
        <f aca="false">IF($C370="","",IFERROR(INDEX('Lists &amp; Settings'!$C$15:$C$32,MATCH($C370,'Lists &amp; Settings'!$B$15:$B$32,0)),""))</f>
        <v/>
      </c>
      <c r="H370" s="27" t="str">
        <f aca="false">IF($C370="","",IFERROR(INDEX('Lists &amp; Settings'!$D$15:$D$32,MATCH($C370,'Lists &amp; Settings'!$B$15:$B$32,0)),""))</f>
        <v/>
      </c>
      <c r="I370" s="27" t="str">
        <f aca="false">IF($C370="","",IFERROR(INDEX('Lists &amp; Settings'!$E$15:$E$32,MATCH($C370,'Lists &amp; Settings'!$B$15:$B$32,0)),""))</f>
        <v/>
      </c>
      <c r="J370" s="27" t="str">
        <f aca="false">IF($A370="","",MONTH($A370))</f>
        <v/>
      </c>
      <c r="K370" s="27" t="str">
        <f aca="false">IF($A370="","",YEAR($A370))</f>
        <v/>
      </c>
    </row>
    <row r="371" customFormat="false" ht="15" hidden="false" customHeight="false" outlineLevel="0" collapsed="false">
      <c r="A371" s="28"/>
      <c r="B371" s="29"/>
      <c r="C371" s="29"/>
      <c r="D371" s="29"/>
      <c r="E371" s="30"/>
      <c r="F371" s="29"/>
      <c r="G371" s="27" t="str">
        <f aca="false">IF($C371="","",IFERROR(INDEX('Lists &amp; Settings'!$C$15:$C$32,MATCH($C371,'Lists &amp; Settings'!$B$15:$B$32,0)),""))</f>
        <v/>
      </c>
      <c r="H371" s="27" t="str">
        <f aca="false">IF($C371="","",IFERROR(INDEX('Lists &amp; Settings'!$D$15:$D$32,MATCH($C371,'Lists &amp; Settings'!$B$15:$B$32,0)),""))</f>
        <v/>
      </c>
      <c r="I371" s="27" t="str">
        <f aca="false">IF($C371="","",IFERROR(INDEX('Lists &amp; Settings'!$E$15:$E$32,MATCH($C371,'Lists &amp; Settings'!$B$15:$B$32,0)),""))</f>
        <v/>
      </c>
      <c r="J371" s="27" t="str">
        <f aca="false">IF($A371="","",MONTH($A371))</f>
        <v/>
      </c>
      <c r="K371" s="27" t="str">
        <f aca="false">IF($A371="","",YEAR($A371))</f>
        <v/>
      </c>
    </row>
    <row r="372" customFormat="false" ht="15" hidden="false" customHeight="false" outlineLevel="0" collapsed="false">
      <c r="A372" s="28"/>
      <c r="B372" s="29"/>
      <c r="C372" s="29"/>
      <c r="D372" s="29"/>
      <c r="E372" s="30"/>
      <c r="F372" s="29"/>
      <c r="G372" s="27" t="str">
        <f aca="false">IF($C372="","",IFERROR(INDEX('Lists &amp; Settings'!$C$15:$C$32,MATCH($C372,'Lists &amp; Settings'!$B$15:$B$32,0)),""))</f>
        <v/>
      </c>
      <c r="H372" s="27" t="str">
        <f aca="false">IF($C372="","",IFERROR(INDEX('Lists &amp; Settings'!$D$15:$D$32,MATCH($C372,'Lists &amp; Settings'!$B$15:$B$32,0)),""))</f>
        <v/>
      </c>
      <c r="I372" s="27" t="str">
        <f aca="false">IF($C372="","",IFERROR(INDEX('Lists &amp; Settings'!$E$15:$E$32,MATCH($C372,'Lists &amp; Settings'!$B$15:$B$32,0)),""))</f>
        <v/>
      </c>
      <c r="J372" s="27" t="str">
        <f aca="false">IF($A372="","",MONTH($A372))</f>
        <v/>
      </c>
      <c r="K372" s="27" t="str">
        <f aca="false">IF($A372="","",YEAR($A372))</f>
        <v/>
      </c>
    </row>
    <row r="373" customFormat="false" ht="15" hidden="false" customHeight="false" outlineLevel="0" collapsed="false">
      <c r="A373" s="28"/>
      <c r="B373" s="29"/>
      <c r="C373" s="29"/>
      <c r="D373" s="29"/>
      <c r="E373" s="30"/>
      <c r="F373" s="29"/>
      <c r="G373" s="27" t="str">
        <f aca="false">IF($C373="","",IFERROR(INDEX('Lists &amp; Settings'!$C$15:$C$32,MATCH($C373,'Lists &amp; Settings'!$B$15:$B$32,0)),""))</f>
        <v/>
      </c>
      <c r="H373" s="27" t="str">
        <f aca="false">IF($C373="","",IFERROR(INDEX('Lists &amp; Settings'!$D$15:$D$32,MATCH($C373,'Lists &amp; Settings'!$B$15:$B$32,0)),""))</f>
        <v/>
      </c>
      <c r="I373" s="27" t="str">
        <f aca="false">IF($C373="","",IFERROR(INDEX('Lists &amp; Settings'!$E$15:$E$32,MATCH($C373,'Lists &amp; Settings'!$B$15:$B$32,0)),""))</f>
        <v/>
      </c>
      <c r="J373" s="27" t="str">
        <f aca="false">IF($A373="","",MONTH($A373))</f>
        <v/>
      </c>
      <c r="K373" s="27" t="str">
        <f aca="false">IF($A373="","",YEAR($A373))</f>
        <v/>
      </c>
    </row>
    <row r="374" customFormat="false" ht="15" hidden="false" customHeight="false" outlineLevel="0" collapsed="false">
      <c r="A374" s="28"/>
      <c r="B374" s="29"/>
      <c r="C374" s="29"/>
      <c r="D374" s="29"/>
      <c r="E374" s="30"/>
      <c r="F374" s="29"/>
      <c r="G374" s="27" t="str">
        <f aca="false">IF($C374="","",IFERROR(INDEX('Lists &amp; Settings'!$C$15:$C$32,MATCH($C374,'Lists &amp; Settings'!$B$15:$B$32,0)),""))</f>
        <v/>
      </c>
      <c r="H374" s="27" t="str">
        <f aca="false">IF($C374="","",IFERROR(INDEX('Lists &amp; Settings'!$D$15:$D$32,MATCH($C374,'Lists &amp; Settings'!$B$15:$B$32,0)),""))</f>
        <v/>
      </c>
      <c r="I374" s="27" t="str">
        <f aca="false">IF($C374="","",IFERROR(INDEX('Lists &amp; Settings'!$E$15:$E$32,MATCH($C374,'Lists &amp; Settings'!$B$15:$B$32,0)),""))</f>
        <v/>
      </c>
      <c r="J374" s="27" t="str">
        <f aca="false">IF($A374="","",MONTH($A374))</f>
        <v/>
      </c>
      <c r="K374" s="27" t="str">
        <f aca="false">IF($A374="","",YEAR($A374))</f>
        <v/>
      </c>
    </row>
    <row r="375" customFormat="false" ht="15" hidden="false" customHeight="false" outlineLevel="0" collapsed="false">
      <c r="A375" s="28"/>
      <c r="B375" s="29"/>
      <c r="C375" s="29"/>
      <c r="D375" s="29"/>
      <c r="E375" s="30"/>
      <c r="F375" s="29"/>
      <c r="G375" s="27" t="str">
        <f aca="false">IF($C375="","",IFERROR(INDEX('Lists &amp; Settings'!$C$15:$C$32,MATCH($C375,'Lists &amp; Settings'!$B$15:$B$32,0)),""))</f>
        <v/>
      </c>
      <c r="H375" s="27" t="str">
        <f aca="false">IF($C375="","",IFERROR(INDEX('Lists &amp; Settings'!$D$15:$D$32,MATCH($C375,'Lists &amp; Settings'!$B$15:$B$32,0)),""))</f>
        <v/>
      </c>
      <c r="I375" s="27" t="str">
        <f aca="false">IF($C375="","",IFERROR(INDEX('Lists &amp; Settings'!$E$15:$E$32,MATCH($C375,'Lists &amp; Settings'!$B$15:$B$32,0)),""))</f>
        <v/>
      </c>
      <c r="J375" s="27" t="str">
        <f aca="false">IF($A375="","",MONTH($A375))</f>
        <v/>
      </c>
      <c r="K375" s="27" t="str">
        <f aca="false">IF($A375="","",YEAR($A375))</f>
        <v/>
      </c>
    </row>
    <row r="376" customFormat="false" ht="15" hidden="false" customHeight="false" outlineLevel="0" collapsed="false">
      <c r="A376" s="28"/>
      <c r="B376" s="29"/>
      <c r="C376" s="29"/>
      <c r="D376" s="29"/>
      <c r="E376" s="30"/>
      <c r="F376" s="29"/>
      <c r="G376" s="27" t="str">
        <f aca="false">IF($C376="","",IFERROR(INDEX('Lists &amp; Settings'!$C$15:$C$32,MATCH($C376,'Lists &amp; Settings'!$B$15:$B$32,0)),""))</f>
        <v/>
      </c>
      <c r="H376" s="27" t="str">
        <f aca="false">IF($C376="","",IFERROR(INDEX('Lists &amp; Settings'!$D$15:$D$32,MATCH($C376,'Lists &amp; Settings'!$B$15:$B$32,0)),""))</f>
        <v/>
      </c>
      <c r="I376" s="27" t="str">
        <f aca="false">IF($C376="","",IFERROR(INDEX('Lists &amp; Settings'!$E$15:$E$32,MATCH($C376,'Lists &amp; Settings'!$B$15:$B$32,0)),""))</f>
        <v/>
      </c>
      <c r="J376" s="27" t="str">
        <f aca="false">IF($A376="","",MONTH($A376))</f>
        <v/>
      </c>
      <c r="K376" s="27" t="str">
        <f aca="false">IF($A376="","",YEAR($A376))</f>
        <v/>
      </c>
    </row>
    <row r="377" customFormat="false" ht="15" hidden="false" customHeight="false" outlineLevel="0" collapsed="false">
      <c r="A377" s="28"/>
      <c r="B377" s="29"/>
      <c r="C377" s="29"/>
      <c r="D377" s="29"/>
      <c r="E377" s="30"/>
      <c r="F377" s="29"/>
      <c r="G377" s="27" t="str">
        <f aca="false">IF($C377="","",IFERROR(INDEX('Lists &amp; Settings'!$C$15:$C$32,MATCH($C377,'Lists &amp; Settings'!$B$15:$B$32,0)),""))</f>
        <v/>
      </c>
      <c r="H377" s="27" t="str">
        <f aca="false">IF($C377="","",IFERROR(INDEX('Lists &amp; Settings'!$D$15:$D$32,MATCH($C377,'Lists &amp; Settings'!$B$15:$B$32,0)),""))</f>
        <v/>
      </c>
      <c r="I377" s="27" t="str">
        <f aca="false">IF($C377="","",IFERROR(INDEX('Lists &amp; Settings'!$E$15:$E$32,MATCH($C377,'Lists &amp; Settings'!$B$15:$B$32,0)),""))</f>
        <v/>
      </c>
      <c r="J377" s="27" t="str">
        <f aca="false">IF($A377="","",MONTH($A377))</f>
        <v/>
      </c>
      <c r="K377" s="27" t="str">
        <f aca="false">IF($A377="","",YEAR($A377))</f>
        <v/>
      </c>
    </row>
    <row r="378" customFormat="false" ht="15" hidden="false" customHeight="false" outlineLevel="0" collapsed="false">
      <c r="A378" s="28"/>
      <c r="B378" s="29"/>
      <c r="C378" s="29"/>
      <c r="D378" s="29"/>
      <c r="E378" s="30"/>
      <c r="F378" s="29"/>
      <c r="G378" s="27" t="str">
        <f aca="false">IF($C378="","",IFERROR(INDEX('Lists &amp; Settings'!$C$15:$C$32,MATCH($C378,'Lists &amp; Settings'!$B$15:$B$32,0)),""))</f>
        <v/>
      </c>
      <c r="H378" s="27" t="str">
        <f aca="false">IF($C378="","",IFERROR(INDEX('Lists &amp; Settings'!$D$15:$D$32,MATCH($C378,'Lists &amp; Settings'!$B$15:$B$32,0)),""))</f>
        <v/>
      </c>
      <c r="I378" s="27" t="str">
        <f aca="false">IF($C378="","",IFERROR(INDEX('Lists &amp; Settings'!$E$15:$E$32,MATCH($C378,'Lists &amp; Settings'!$B$15:$B$32,0)),""))</f>
        <v/>
      </c>
      <c r="J378" s="27" t="str">
        <f aca="false">IF($A378="","",MONTH($A378))</f>
        <v/>
      </c>
      <c r="K378" s="27" t="str">
        <f aca="false">IF($A378="","",YEAR($A378))</f>
        <v/>
      </c>
    </row>
    <row r="379" customFormat="false" ht="15" hidden="false" customHeight="false" outlineLevel="0" collapsed="false">
      <c r="A379" s="28"/>
      <c r="B379" s="29"/>
      <c r="C379" s="29"/>
      <c r="D379" s="29"/>
      <c r="E379" s="30"/>
      <c r="F379" s="29"/>
      <c r="G379" s="27" t="str">
        <f aca="false">IF($C379="","",IFERROR(INDEX('Lists &amp; Settings'!$C$15:$C$32,MATCH($C379,'Lists &amp; Settings'!$B$15:$B$32,0)),""))</f>
        <v/>
      </c>
      <c r="H379" s="27" t="str">
        <f aca="false">IF($C379="","",IFERROR(INDEX('Lists &amp; Settings'!$D$15:$D$32,MATCH($C379,'Lists &amp; Settings'!$B$15:$B$32,0)),""))</f>
        <v/>
      </c>
      <c r="I379" s="27" t="str">
        <f aca="false">IF($C379="","",IFERROR(INDEX('Lists &amp; Settings'!$E$15:$E$32,MATCH($C379,'Lists &amp; Settings'!$B$15:$B$32,0)),""))</f>
        <v/>
      </c>
      <c r="J379" s="27" t="str">
        <f aca="false">IF($A379="","",MONTH($A379))</f>
        <v/>
      </c>
      <c r="K379" s="27" t="str">
        <f aca="false">IF($A379="","",YEAR($A379))</f>
        <v/>
      </c>
    </row>
    <row r="380" customFormat="false" ht="15" hidden="false" customHeight="false" outlineLevel="0" collapsed="false">
      <c r="A380" s="28"/>
      <c r="B380" s="29"/>
      <c r="C380" s="29"/>
      <c r="D380" s="29"/>
      <c r="E380" s="30"/>
      <c r="F380" s="29"/>
      <c r="G380" s="27" t="str">
        <f aca="false">IF($C380="","",IFERROR(INDEX('Lists &amp; Settings'!$C$15:$C$32,MATCH($C380,'Lists &amp; Settings'!$B$15:$B$32,0)),""))</f>
        <v/>
      </c>
      <c r="H380" s="27" t="str">
        <f aca="false">IF($C380="","",IFERROR(INDEX('Lists &amp; Settings'!$D$15:$D$32,MATCH($C380,'Lists &amp; Settings'!$B$15:$B$32,0)),""))</f>
        <v/>
      </c>
      <c r="I380" s="27" t="str">
        <f aca="false">IF($C380="","",IFERROR(INDEX('Lists &amp; Settings'!$E$15:$E$32,MATCH($C380,'Lists &amp; Settings'!$B$15:$B$32,0)),""))</f>
        <v/>
      </c>
      <c r="J380" s="27" t="str">
        <f aca="false">IF($A380="","",MONTH($A380))</f>
        <v/>
      </c>
      <c r="K380" s="27" t="str">
        <f aca="false">IF($A380="","",YEAR($A380))</f>
        <v/>
      </c>
    </row>
    <row r="381" customFormat="false" ht="15" hidden="false" customHeight="false" outlineLevel="0" collapsed="false">
      <c r="A381" s="28"/>
      <c r="B381" s="29"/>
      <c r="C381" s="29"/>
      <c r="D381" s="29"/>
      <c r="E381" s="30"/>
      <c r="F381" s="29"/>
      <c r="G381" s="27" t="str">
        <f aca="false">IF($C381="","",IFERROR(INDEX('Lists &amp; Settings'!$C$15:$C$32,MATCH($C381,'Lists &amp; Settings'!$B$15:$B$32,0)),""))</f>
        <v/>
      </c>
      <c r="H381" s="27" t="str">
        <f aca="false">IF($C381="","",IFERROR(INDEX('Lists &amp; Settings'!$D$15:$D$32,MATCH($C381,'Lists &amp; Settings'!$B$15:$B$32,0)),""))</f>
        <v/>
      </c>
      <c r="I381" s="27" t="str">
        <f aca="false">IF($C381="","",IFERROR(INDEX('Lists &amp; Settings'!$E$15:$E$32,MATCH($C381,'Lists &amp; Settings'!$B$15:$B$32,0)),""))</f>
        <v/>
      </c>
      <c r="J381" s="27" t="str">
        <f aca="false">IF($A381="","",MONTH($A381))</f>
        <v/>
      </c>
      <c r="K381" s="27" t="str">
        <f aca="false">IF($A381="","",YEAR($A381))</f>
        <v/>
      </c>
    </row>
    <row r="382" customFormat="false" ht="15" hidden="false" customHeight="false" outlineLevel="0" collapsed="false">
      <c r="A382" s="28"/>
      <c r="B382" s="29"/>
      <c r="C382" s="29"/>
      <c r="D382" s="29"/>
      <c r="E382" s="30"/>
      <c r="F382" s="29"/>
      <c r="G382" s="27" t="str">
        <f aca="false">IF($C382="","",IFERROR(INDEX('Lists &amp; Settings'!$C$15:$C$32,MATCH($C382,'Lists &amp; Settings'!$B$15:$B$32,0)),""))</f>
        <v/>
      </c>
      <c r="H382" s="27" t="str">
        <f aca="false">IF($C382="","",IFERROR(INDEX('Lists &amp; Settings'!$D$15:$D$32,MATCH($C382,'Lists &amp; Settings'!$B$15:$B$32,0)),""))</f>
        <v/>
      </c>
      <c r="I382" s="27" t="str">
        <f aca="false">IF($C382="","",IFERROR(INDEX('Lists &amp; Settings'!$E$15:$E$32,MATCH($C382,'Lists &amp; Settings'!$B$15:$B$32,0)),""))</f>
        <v/>
      </c>
      <c r="J382" s="27" t="str">
        <f aca="false">IF($A382="","",MONTH($A382))</f>
        <v/>
      </c>
      <c r="K382" s="27" t="str">
        <f aca="false">IF($A382="","",YEAR($A382))</f>
        <v/>
      </c>
    </row>
    <row r="383" customFormat="false" ht="15" hidden="false" customHeight="false" outlineLevel="0" collapsed="false">
      <c r="A383" s="28"/>
      <c r="B383" s="29"/>
      <c r="C383" s="29"/>
      <c r="D383" s="29"/>
      <c r="E383" s="30"/>
      <c r="F383" s="29"/>
      <c r="G383" s="27" t="str">
        <f aca="false">IF($C383="","",IFERROR(INDEX('Lists &amp; Settings'!$C$15:$C$32,MATCH($C383,'Lists &amp; Settings'!$B$15:$B$32,0)),""))</f>
        <v/>
      </c>
      <c r="H383" s="27" t="str">
        <f aca="false">IF($C383="","",IFERROR(INDEX('Lists &amp; Settings'!$D$15:$D$32,MATCH($C383,'Lists &amp; Settings'!$B$15:$B$32,0)),""))</f>
        <v/>
      </c>
      <c r="I383" s="27" t="str">
        <f aca="false">IF($C383="","",IFERROR(INDEX('Lists &amp; Settings'!$E$15:$E$32,MATCH($C383,'Lists &amp; Settings'!$B$15:$B$32,0)),""))</f>
        <v/>
      </c>
      <c r="J383" s="27" t="str">
        <f aca="false">IF($A383="","",MONTH($A383))</f>
        <v/>
      </c>
      <c r="K383" s="27" t="str">
        <f aca="false">IF($A383="","",YEAR($A383))</f>
        <v/>
      </c>
    </row>
    <row r="384" customFormat="false" ht="15" hidden="false" customHeight="false" outlineLevel="0" collapsed="false">
      <c r="A384" s="28"/>
      <c r="B384" s="29"/>
      <c r="C384" s="29"/>
      <c r="D384" s="29"/>
      <c r="E384" s="30"/>
      <c r="F384" s="29"/>
      <c r="G384" s="27" t="str">
        <f aca="false">IF($C384="","",IFERROR(INDEX('Lists &amp; Settings'!$C$15:$C$32,MATCH($C384,'Lists &amp; Settings'!$B$15:$B$32,0)),""))</f>
        <v/>
      </c>
      <c r="H384" s="27" t="str">
        <f aca="false">IF($C384="","",IFERROR(INDEX('Lists &amp; Settings'!$D$15:$D$32,MATCH($C384,'Lists &amp; Settings'!$B$15:$B$32,0)),""))</f>
        <v/>
      </c>
      <c r="I384" s="27" t="str">
        <f aca="false">IF($C384="","",IFERROR(INDEX('Lists &amp; Settings'!$E$15:$E$32,MATCH($C384,'Lists &amp; Settings'!$B$15:$B$32,0)),""))</f>
        <v/>
      </c>
      <c r="J384" s="27" t="str">
        <f aca="false">IF($A384="","",MONTH($A384))</f>
        <v/>
      </c>
      <c r="K384" s="27" t="str">
        <f aca="false">IF($A384="","",YEAR($A384))</f>
        <v/>
      </c>
    </row>
    <row r="385" customFormat="false" ht="15" hidden="false" customHeight="false" outlineLevel="0" collapsed="false">
      <c r="A385" s="28"/>
      <c r="B385" s="29"/>
      <c r="C385" s="29"/>
      <c r="D385" s="29"/>
      <c r="E385" s="30"/>
      <c r="F385" s="29"/>
      <c r="G385" s="27" t="str">
        <f aca="false">IF($C385="","",IFERROR(INDEX('Lists &amp; Settings'!$C$15:$C$32,MATCH($C385,'Lists &amp; Settings'!$B$15:$B$32,0)),""))</f>
        <v/>
      </c>
      <c r="H385" s="27" t="str">
        <f aca="false">IF($C385="","",IFERROR(INDEX('Lists &amp; Settings'!$D$15:$D$32,MATCH($C385,'Lists &amp; Settings'!$B$15:$B$32,0)),""))</f>
        <v/>
      </c>
      <c r="I385" s="27" t="str">
        <f aca="false">IF($C385="","",IFERROR(INDEX('Lists &amp; Settings'!$E$15:$E$32,MATCH($C385,'Lists &amp; Settings'!$B$15:$B$32,0)),""))</f>
        <v/>
      </c>
      <c r="J385" s="27" t="str">
        <f aca="false">IF($A385="","",MONTH($A385))</f>
        <v/>
      </c>
      <c r="K385" s="27" t="str">
        <f aca="false">IF($A385="","",YEAR($A385))</f>
        <v/>
      </c>
    </row>
    <row r="386" customFormat="false" ht="15" hidden="false" customHeight="false" outlineLevel="0" collapsed="false">
      <c r="A386" s="28"/>
      <c r="B386" s="29"/>
      <c r="C386" s="29"/>
      <c r="D386" s="29"/>
      <c r="E386" s="30"/>
      <c r="F386" s="29"/>
      <c r="G386" s="27" t="str">
        <f aca="false">IF($C386="","",IFERROR(INDEX('Lists &amp; Settings'!$C$15:$C$32,MATCH($C386,'Lists &amp; Settings'!$B$15:$B$32,0)),""))</f>
        <v/>
      </c>
      <c r="H386" s="27" t="str">
        <f aca="false">IF($C386="","",IFERROR(INDEX('Lists &amp; Settings'!$D$15:$D$32,MATCH($C386,'Lists &amp; Settings'!$B$15:$B$32,0)),""))</f>
        <v/>
      </c>
      <c r="I386" s="27" t="str">
        <f aca="false">IF($C386="","",IFERROR(INDEX('Lists &amp; Settings'!$E$15:$E$32,MATCH($C386,'Lists &amp; Settings'!$B$15:$B$32,0)),""))</f>
        <v/>
      </c>
      <c r="J386" s="27" t="str">
        <f aca="false">IF($A386="","",MONTH($A386))</f>
        <v/>
      </c>
      <c r="K386" s="27" t="str">
        <f aca="false">IF($A386="","",YEAR($A386))</f>
        <v/>
      </c>
    </row>
    <row r="387" customFormat="false" ht="15" hidden="false" customHeight="false" outlineLevel="0" collapsed="false">
      <c r="A387" s="28"/>
      <c r="B387" s="29"/>
      <c r="C387" s="29"/>
      <c r="D387" s="29"/>
      <c r="E387" s="30"/>
      <c r="F387" s="29"/>
      <c r="G387" s="27" t="str">
        <f aca="false">IF($C387="","",IFERROR(INDEX('Lists &amp; Settings'!$C$15:$C$32,MATCH($C387,'Lists &amp; Settings'!$B$15:$B$32,0)),""))</f>
        <v/>
      </c>
      <c r="H387" s="27" t="str">
        <f aca="false">IF($C387="","",IFERROR(INDEX('Lists &amp; Settings'!$D$15:$D$32,MATCH($C387,'Lists &amp; Settings'!$B$15:$B$32,0)),""))</f>
        <v/>
      </c>
      <c r="I387" s="27" t="str">
        <f aca="false">IF($C387="","",IFERROR(INDEX('Lists &amp; Settings'!$E$15:$E$32,MATCH($C387,'Lists &amp; Settings'!$B$15:$B$32,0)),""))</f>
        <v/>
      </c>
      <c r="J387" s="27" t="str">
        <f aca="false">IF($A387="","",MONTH($A387))</f>
        <v/>
      </c>
      <c r="K387" s="27" t="str">
        <f aca="false">IF($A387="","",YEAR($A387))</f>
        <v/>
      </c>
    </row>
    <row r="388" customFormat="false" ht="15" hidden="false" customHeight="false" outlineLevel="0" collapsed="false">
      <c r="A388" s="28"/>
      <c r="B388" s="29"/>
      <c r="C388" s="29"/>
      <c r="D388" s="29"/>
      <c r="E388" s="30"/>
      <c r="F388" s="29"/>
      <c r="G388" s="27" t="str">
        <f aca="false">IF($C388="","",IFERROR(INDEX('Lists &amp; Settings'!$C$15:$C$32,MATCH($C388,'Lists &amp; Settings'!$B$15:$B$32,0)),""))</f>
        <v/>
      </c>
      <c r="H388" s="27" t="str">
        <f aca="false">IF($C388="","",IFERROR(INDEX('Lists &amp; Settings'!$D$15:$D$32,MATCH($C388,'Lists &amp; Settings'!$B$15:$B$32,0)),""))</f>
        <v/>
      </c>
      <c r="I388" s="27" t="str">
        <f aca="false">IF($C388="","",IFERROR(INDEX('Lists &amp; Settings'!$E$15:$E$32,MATCH($C388,'Lists &amp; Settings'!$B$15:$B$32,0)),""))</f>
        <v/>
      </c>
      <c r="J388" s="27" t="str">
        <f aca="false">IF($A388="","",MONTH($A388))</f>
        <v/>
      </c>
      <c r="K388" s="27" t="str">
        <f aca="false">IF($A388="","",YEAR($A388))</f>
        <v/>
      </c>
    </row>
    <row r="389" customFormat="false" ht="15" hidden="false" customHeight="false" outlineLevel="0" collapsed="false">
      <c r="A389" s="28"/>
      <c r="B389" s="29"/>
      <c r="C389" s="29"/>
      <c r="D389" s="29"/>
      <c r="E389" s="30"/>
      <c r="F389" s="29"/>
      <c r="G389" s="27" t="str">
        <f aca="false">IF($C389="","",IFERROR(INDEX('Lists &amp; Settings'!$C$15:$C$32,MATCH($C389,'Lists &amp; Settings'!$B$15:$B$32,0)),""))</f>
        <v/>
      </c>
      <c r="H389" s="27" t="str">
        <f aca="false">IF($C389="","",IFERROR(INDEX('Lists &amp; Settings'!$D$15:$D$32,MATCH($C389,'Lists &amp; Settings'!$B$15:$B$32,0)),""))</f>
        <v/>
      </c>
      <c r="I389" s="27" t="str">
        <f aca="false">IF($C389="","",IFERROR(INDEX('Lists &amp; Settings'!$E$15:$E$32,MATCH($C389,'Lists &amp; Settings'!$B$15:$B$32,0)),""))</f>
        <v/>
      </c>
      <c r="J389" s="27" t="str">
        <f aca="false">IF($A389="","",MONTH($A389))</f>
        <v/>
      </c>
      <c r="K389" s="27" t="str">
        <f aca="false">IF($A389="","",YEAR($A389))</f>
        <v/>
      </c>
    </row>
    <row r="390" customFormat="false" ht="15" hidden="false" customHeight="false" outlineLevel="0" collapsed="false">
      <c r="A390" s="28"/>
      <c r="B390" s="29"/>
      <c r="C390" s="29"/>
      <c r="D390" s="29"/>
      <c r="E390" s="30"/>
      <c r="F390" s="29"/>
      <c r="G390" s="27" t="str">
        <f aca="false">IF($C390="","",IFERROR(INDEX('Lists &amp; Settings'!$C$15:$C$32,MATCH($C390,'Lists &amp; Settings'!$B$15:$B$32,0)),""))</f>
        <v/>
      </c>
      <c r="H390" s="27" t="str">
        <f aca="false">IF($C390="","",IFERROR(INDEX('Lists &amp; Settings'!$D$15:$D$32,MATCH($C390,'Lists &amp; Settings'!$B$15:$B$32,0)),""))</f>
        <v/>
      </c>
      <c r="I390" s="27" t="str">
        <f aca="false">IF($C390="","",IFERROR(INDEX('Lists &amp; Settings'!$E$15:$E$32,MATCH($C390,'Lists &amp; Settings'!$B$15:$B$32,0)),""))</f>
        <v/>
      </c>
      <c r="J390" s="27" t="str">
        <f aca="false">IF($A390="","",MONTH($A390))</f>
        <v/>
      </c>
      <c r="K390" s="27" t="str">
        <f aca="false">IF($A390="","",YEAR($A390))</f>
        <v/>
      </c>
    </row>
    <row r="391" customFormat="false" ht="15" hidden="false" customHeight="false" outlineLevel="0" collapsed="false">
      <c r="A391" s="28"/>
      <c r="B391" s="29"/>
      <c r="C391" s="29"/>
      <c r="D391" s="29"/>
      <c r="E391" s="30"/>
      <c r="F391" s="29"/>
      <c r="G391" s="27" t="str">
        <f aca="false">IF($C391="","",IFERROR(INDEX('Lists &amp; Settings'!$C$15:$C$32,MATCH($C391,'Lists &amp; Settings'!$B$15:$B$32,0)),""))</f>
        <v/>
      </c>
      <c r="H391" s="27" t="str">
        <f aca="false">IF($C391="","",IFERROR(INDEX('Lists &amp; Settings'!$D$15:$D$32,MATCH($C391,'Lists &amp; Settings'!$B$15:$B$32,0)),""))</f>
        <v/>
      </c>
      <c r="I391" s="27" t="str">
        <f aca="false">IF($C391="","",IFERROR(INDEX('Lists &amp; Settings'!$E$15:$E$32,MATCH($C391,'Lists &amp; Settings'!$B$15:$B$32,0)),""))</f>
        <v/>
      </c>
      <c r="J391" s="27" t="str">
        <f aca="false">IF($A391="","",MONTH($A391))</f>
        <v/>
      </c>
      <c r="K391" s="27" t="str">
        <f aca="false">IF($A391="","",YEAR($A391))</f>
        <v/>
      </c>
    </row>
    <row r="392" customFormat="false" ht="15" hidden="false" customHeight="false" outlineLevel="0" collapsed="false">
      <c r="A392" s="28"/>
      <c r="B392" s="29"/>
      <c r="C392" s="29"/>
      <c r="D392" s="29"/>
      <c r="E392" s="30"/>
      <c r="F392" s="29"/>
      <c r="G392" s="27" t="str">
        <f aca="false">IF($C392="","",IFERROR(INDEX('Lists &amp; Settings'!$C$15:$C$32,MATCH($C392,'Lists &amp; Settings'!$B$15:$B$32,0)),""))</f>
        <v/>
      </c>
      <c r="H392" s="27" t="str">
        <f aca="false">IF($C392="","",IFERROR(INDEX('Lists &amp; Settings'!$D$15:$D$32,MATCH($C392,'Lists &amp; Settings'!$B$15:$B$32,0)),""))</f>
        <v/>
      </c>
      <c r="I392" s="27" t="str">
        <f aca="false">IF($C392="","",IFERROR(INDEX('Lists &amp; Settings'!$E$15:$E$32,MATCH($C392,'Lists &amp; Settings'!$B$15:$B$32,0)),""))</f>
        <v/>
      </c>
      <c r="J392" s="27" t="str">
        <f aca="false">IF($A392="","",MONTH($A392))</f>
        <v/>
      </c>
      <c r="K392" s="27" t="str">
        <f aca="false">IF($A392="","",YEAR($A392))</f>
        <v/>
      </c>
    </row>
    <row r="393" customFormat="false" ht="15" hidden="false" customHeight="false" outlineLevel="0" collapsed="false">
      <c r="A393" s="28"/>
      <c r="B393" s="29"/>
      <c r="C393" s="29"/>
      <c r="D393" s="29"/>
      <c r="E393" s="30"/>
      <c r="F393" s="29"/>
      <c r="G393" s="27" t="str">
        <f aca="false">IF($C393="","",IFERROR(INDEX('Lists &amp; Settings'!$C$15:$C$32,MATCH($C393,'Lists &amp; Settings'!$B$15:$B$32,0)),""))</f>
        <v/>
      </c>
      <c r="H393" s="27" t="str">
        <f aca="false">IF($C393="","",IFERROR(INDEX('Lists &amp; Settings'!$D$15:$D$32,MATCH($C393,'Lists &amp; Settings'!$B$15:$B$32,0)),""))</f>
        <v/>
      </c>
      <c r="I393" s="27" t="str">
        <f aca="false">IF($C393="","",IFERROR(INDEX('Lists &amp; Settings'!$E$15:$E$32,MATCH($C393,'Lists &amp; Settings'!$B$15:$B$32,0)),""))</f>
        <v/>
      </c>
      <c r="J393" s="27" t="str">
        <f aca="false">IF($A393="","",MONTH($A393))</f>
        <v/>
      </c>
      <c r="K393" s="27" t="str">
        <f aca="false">IF($A393="","",YEAR($A393))</f>
        <v/>
      </c>
    </row>
    <row r="394" customFormat="false" ht="15" hidden="false" customHeight="false" outlineLevel="0" collapsed="false">
      <c r="A394" s="28"/>
      <c r="B394" s="29"/>
      <c r="C394" s="29"/>
      <c r="D394" s="29"/>
      <c r="E394" s="30"/>
      <c r="F394" s="29"/>
      <c r="G394" s="27" t="str">
        <f aca="false">IF($C394="","",IFERROR(INDEX('Lists &amp; Settings'!$C$15:$C$32,MATCH($C394,'Lists &amp; Settings'!$B$15:$B$32,0)),""))</f>
        <v/>
      </c>
      <c r="H394" s="27" t="str">
        <f aca="false">IF($C394="","",IFERROR(INDEX('Lists &amp; Settings'!$D$15:$D$32,MATCH($C394,'Lists &amp; Settings'!$B$15:$B$32,0)),""))</f>
        <v/>
      </c>
      <c r="I394" s="27" t="str">
        <f aca="false">IF($C394="","",IFERROR(INDEX('Lists &amp; Settings'!$E$15:$E$32,MATCH($C394,'Lists &amp; Settings'!$B$15:$B$32,0)),""))</f>
        <v/>
      </c>
      <c r="J394" s="27" t="str">
        <f aca="false">IF($A394="","",MONTH($A394))</f>
        <v/>
      </c>
      <c r="K394" s="27" t="str">
        <f aca="false">IF($A394="","",YEAR($A394))</f>
        <v/>
      </c>
    </row>
    <row r="395" customFormat="false" ht="15" hidden="false" customHeight="false" outlineLevel="0" collapsed="false">
      <c r="A395" s="28"/>
      <c r="B395" s="29"/>
      <c r="C395" s="29"/>
      <c r="D395" s="29"/>
      <c r="E395" s="30"/>
      <c r="F395" s="29"/>
      <c r="G395" s="27" t="str">
        <f aca="false">IF($C395="","",IFERROR(INDEX('Lists &amp; Settings'!$C$15:$C$32,MATCH($C395,'Lists &amp; Settings'!$B$15:$B$32,0)),""))</f>
        <v/>
      </c>
      <c r="H395" s="27" t="str">
        <f aca="false">IF($C395="","",IFERROR(INDEX('Lists &amp; Settings'!$D$15:$D$32,MATCH($C395,'Lists &amp; Settings'!$B$15:$B$32,0)),""))</f>
        <v/>
      </c>
      <c r="I395" s="27" t="str">
        <f aca="false">IF($C395="","",IFERROR(INDEX('Lists &amp; Settings'!$E$15:$E$32,MATCH($C395,'Lists &amp; Settings'!$B$15:$B$32,0)),""))</f>
        <v/>
      </c>
      <c r="J395" s="27" t="str">
        <f aca="false">IF($A395="","",MONTH($A395))</f>
        <v/>
      </c>
      <c r="K395" s="27" t="str">
        <f aca="false">IF($A395="","",YEAR($A395))</f>
        <v/>
      </c>
    </row>
    <row r="396" customFormat="false" ht="15" hidden="false" customHeight="false" outlineLevel="0" collapsed="false">
      <c r="A396" s="28"/>
      <c r="B396" s="29"/>
      <c r="C396" s="29"/>
      <c r="D396" s="29"/>
      <c r="E396" s="30"/>
      <c r="F396" s="29"/>
      <c r="G396" s="27" t="str">
        <f aca="false">IF($C396="","",IFERROR(INDEX('Lists &amp; Settings'!$C$15:$C$32,MATCH($C396,'Lists &amp; Settings'!$B$15:$B$32,0)),""))</f>
        <v/>
      </c>
      <c r="H396" s="27" t="str">
        <f aca="false">IF($C396="","",IFERROR(INDEX('Lists &amp; Settings'!$D$15:$D$32,MATCH($C396,'Lists &amp; Settings'!$B$15:$B$32,0)),""))</f>
        <v/>
      </c>
      <c r="I396" s="27" t="str">
        <f aca="false">IF($C396="","",IFERROR(INDEX('Lists &amp; Settings'!$E$15:$E$32,MATCH($C396,'Lists &amp; Settings'!$B$15:$B$32,0)),""))</f>
        <v/>
      </c>
      <c r="J396" s="27" t="str">
        <f aca="false">IF($A396="","",MONTH($A396))</f>
        <v/>
      </c>
      <c r="K396" s="27" t="str">
        <f aca="false">IF($A396="","",YEAR($A396))</f>
        <v/>
      </c>
    </row>
    <row r="397" customFormat="false" ht="15" hidden="false" customHeight="false" outlineLevel="0" collapsed="false">
      <c r="A397" s="28"/>
      <c r="B397" s="29"/>
      <c r="C397" s="29"/>
      <c r="D397" s="29"/>
      <c r="E397" s="30"/>
      <c r="F397" s="29"/>
      <c r="G397" s="27" t="str">
        <f aca="false">IF($C397="","",IFERROR(INDEX('Lists &amp; Settings'!$C$15:$C$32,MATCH($C397,'Lists &amp; Settings'!$B$15:$B$32,0)),""))</f>
        <v/>
      </c>
      <c r="H397" s="27" t="str">
        <f aca="false">IF($C397="","",IFERROR(INDEX('Lists &amp; Settings'!$D$15:$D$32,MATCH($C397,'Lists &amp; Settings'!$B$15:$B$32,0)),""))</f>
        <v/>
      </c>
      <c r="I397" s="27" t="str">
        <f aca="false">IF($C397="","",IFERROR(INDEX('Lists &amp; Settings'!$E$15:$E$32,MATCH($C397,'Lists &amp; Settings'!$B$15:$B$32,0)),""))</f>
        <v/>
      </c>
      <c r="J397" s="27" t="str">
        <f aca="false">IF($A397="","",MONTH($A397))</f>
        <v/>
      </c>
      <c r="K397" s="27" t="str">
        <f aca="false">IF($A397="","",YEAR($A397))</f>
        <v/>
      </c>
    </row>
    <row r="398" customFormat="false" ht="15" hidden="false" customHeight="false" outlineLevel="0" collapsed="false">
      <c r="A398" s="28"/>
      <c r="B398" s="29"/>
      <c r="C398" s="29"/>
      <c r="D398" s="29"/>
      <c r="E398" s="30"/>
      <c r="F398" s="29"/>
      <c r="G398" s="27" t="str">
        <f aca="false">IF($C398="","",IFERROR(INDEX('Lists &amp; Settings'!$C$15:$C$32,MATCH($C398,'Lists &amp; Settings'!$B$15:$B$32,0)),""))</f>
        <v/>
      </c>
      <c r="H398" s="27" t="str">
        <f aca="false">IF($C398="","",IFERROR(INDEX('Lists &amp; Settings'!$D$15:$D$32,MATCH($C398,'Lists &amp; Settings'!$B$15:$B$32,0)),""))</f>
        <v/>
      </c>
      <c r="I398" s="27" t="str">
        <f aca="false">IF($C398="","",IFERROR(INDEX('Lists &amp; Settings'!$E$15:$E$32,MATCH($C398,'Lists &amp; Settings'!$B$15:$B$32,0)),""))</f>
        <v/>
      </c>
      <c r="J398" s="27" t="str">
        <f aca="false">IF($A398="","",MONTH($A398))</f>
        <v/>
      </c>
      <c r="K398" s="27" t="str">
        <f aca="false">IF($A398="","",YEAR($A398))</f>
        <v/>
      </c>
    </row>
    <row r="399" customFormat="false" ht="15" hidden="false" customHeight="false" outlineLevel="0" collapsed="false">
      <c r="A399" s="28"/>
      <c r="B399" s="29"/>
      <c r="C399" s="29"/>
      <c r="D399" s="29"/>
      <c r="E399" s="30"/>
      <c r="F399" s="29"/>
      <c r="G399" s="27" t="str">
        <f aca="false">IF($C399="","",IFERROR(INDEX('Lists &amp; Settings'!$C$15:$C$32,MATCH($C399,'Lists &amp; Settings'!$B$15:$B$32,0)),""))</f>
        <v/>
      </c>
      <c r="H399" s="27" t="str">
        <f aca="false">IF($C399="","",IFERROR(INDEX('Lists &amp; Settings'!$D$15:$D$32,MATCH($C399,'Lists &amp; Settings'!$B$15:$B$32,0)),""))</f>
        <v/>
      </c>
      <c r="I399" s="27" t="str">
        <f aca="false">IF($C399="","",IFERROR(INDEX('Lists &amp; Settings'!$E$15:$E$32,MATCH($C399,'Lists &amp; Settings'!$B$15:$B$32,0)),""))</f>
        <v/>
      </c>
      <c r="J399" s="27" t="str">
        <f aca="false">IF($A399="","",MONTH($A399))</f>
        <v/>
      </c>
      <c r="K399" s="27" t="str">
        <f aca="false">IF($A399="","",YEAR($A399))</f>
        <v/>
      </c>
    </row>
    <row r="400" customFormat="false" ht="15" hidden="false" customHeight="false" outlineLevel="0" collapsed="false">
      <c r="A400" s="28"/>
      <c r="B400" s="29"/>
      <c r="C400" s="29"/>
      <c r="D400" s="29"/>
      <c r="E400" s="30"/>
      <c r="F400" s="29"/>
      <c r="G400" s="27" t="str">
        <f aca="false">IF($C400="","",IFERROR(INDEX('Lists &amp; Settings'!$C$15:$C$32,MATCH($C400,'Lists &amp; Settings'!$B$15:$B$32,0)),""))</f>
        <v/>
      </c>
      <c r="H400" s="27" t="str">
        <f aca="false">IF($C400="","",IFERROR(INDEX('Lists &amp; Settings'!$D$15:$D$32,MATCH($C400,'Lists &amp; Settings'!$B$15:$B$32,0)),""))</f>
        <v/>
      </c>
      <c r="I400" s="27" t="str">
        <f aca="false">IF($C400="","",IFERROR(INDEX('Lists &amp; Settings'!$E$15:$E$32,MATCH($C400,'Lists &amp; Settings'!$B$15:$B$32,0)),""))</f>
        <v/>
      </c>
      <c r="J400" s="27" t="str">
        <f aca="false">IF($A400="","",MONTH($A400))</f>
        <v/>
      </c>
      <c r="K400" s="27" t="str">
        <f aca="false">IF($A400="","",YEAR($A400))</f>
        <v/>
      </c>
    </row>
    <row r="401" customFormat="false" ht="15" hidden="false" customHeight="false" outlineLevel="0" collapsed="false">
      <c r="A401" s="28"/>
      <c r="B401" s="29"/>
      <c r="C401" s="29"/>
      <c r="D401" s="29"/>
      <c r="E401" s="30"/>
      <c r="F401" s="29"/>
      <c r="G401" s="27" t="str">
        <f aca="false">IF($C401="","",IFERROR(INDEX('Lists &amp; Settings'!$C$15:$C$32,MATCH($C401,'Lists &amp; Settings'!$B$15:$B$32,0)),""))</f>
        <v/>
      </c>
      <c r="H401" s="27" t="str">
        <f aca="false">IF($C401="","",IFERROR(INDEX('Lists &amp; Settings'!$D$15:$D$32,MATCH($C401,'Lists &amp; Settings'!$B$15:$B$32,0)),""))</f>
        <v/>
      </c>
      <c r="I401" s="27" t="str">
        <f aca="false">IF($C401="","",IFERROR(INDEX('Lists &amp; Settings'!$E$15:$E$32,MATCH($C401,'Lists &amp; Settings'!$B$15:$B$32,0)),""))</f>
        <v/>
      </c>
      <c r="J401" s="27" t="str">
        <f aca="false">IF($A401="","",MONTH($A401))</f>
        <v/>
      </c>
      <c r="K401" s="27" t="str">
        <f aca="false">IF($A401="","",YEAR($A401))</f>
        <v/>
      </c>
    </row>
    <row r="402" customFormat="false" ht="15" hidden="false" customHeight="false" outlineLevel="0" collapsed="false">
      <c r="A402" s="28"/>
      <c r="B402" s="29"/>
      <c r="C402" s="29"/>
      <c r="D402" s="29"/>
      <c r="E402" s="30"/>
      <c r="F402" s="29"/>
      <c r="G402" s="27" t="str">
        <f aca="false">IF($C402="","",IFERROR(INDEX('Lists &amp; Settings'!$C$15:$C$32,MATCH($C402,'Lists &amp; Settings'!$B$15:$B$32,0)),""))</f>
        <v/>
      </c>
      <c r="H402" s="27" t="str">
        <f aca="false">IF($C402="","",IFERROR(INDEX('Lists &amp; Settings'!$D$15:$D$32,MATCH($C402,'Lists &amp; Settings'!$B$15:$B$32,0)),""))</f>
        <v/>
      </c>
      <c r="I402" s="27" t="str">
        <f aca="false">IF($C402="","",IFERROR(INDEX('Lists &amp; Settings'!$E$15:$E$32,MATCH($C402,'Lists &amp; Settings'!$B$15:$B$32,0)),""))</f>
        <v/>
      </c>
      <c r="J402" s="27" t="str">
        <f aca="false">IF($A402="","",MONTH($A402))</f>
        <v/>
      </c>
      <c r="K402" s="27" t="str">
        <f aca="false">IF($A402="","",YEAR($A402))</f>
        <v/>
      </c>
    </row>
    <row r="403" customFormat="false" ht="15" hidden="false" customHeight="false" outlineLevel="0" collapsed="false">
      <c r="A403" s="28"/>
      <c r="B403" s="29"/>
      <c r="C403" s="29"/>
      <c r="D403" s="29"/>
      <c r="E403" s="30"/>
      <c r="F403" s="29"/>
      <c r="G403" s="27" t="str">
        <f aca="false">IF($C403="","",IFERROR(INDEX('Lists &amp; Settings'!$C$15:$C$32,MATCH($C403,'Lists &amp; Settings'!$B$15:$B$32,0)),""))</f>
        <v/>
      </c>
      <c r="H403" s="27" t="str">
        <f aca="false">IF($C403="","",IFERROR(INDEX('Lists &amp; Settings'!$D$15:$D$32,MATCH($C403,'Lists &amp; Settings'!$B$15:$B$32,0)),""))</f>
        <v/>
      </c>
      <c r="I403" s="27" t="str">
        <f aca="false">IF($C403="","",IFERROR(INDEX('Lists &amp; Settings'!$E$15:$E$32,MATCH($C403,'Lists &amp; Settings'!$B$15:$B$32,0)),""))</f>
        <v/>
      </c>
      <c r="J403" s="27" t="str">
        <f aca="false">IF($A403="","",MONTH($A403))</f>
        <v/>
      </c>
      <c r="K403" s="27" t="str">
        <f aca="false">IF($A403="","",YEAR($A403))</f>
        <v/>
      </c>
    </row>
    <row r="404" customFormat="false" ht="15" hidden="false" customHeight="false" outlineLevel="0" collapsed="false">
      <c r="A404" s="28"/>
      <c r="B404" s="29"/>
      <c r="C404" s="29"/>
      <c r="D404" s="29"/>
      <c r="E404" s="30"/>
      <c r="F404" s="29"/>
      <c r="G404" s="27" t="str">
        <f aca="false">IF($C404="","",IFERROR(INDEX('Lists &amp; Settings'!$C$15:$C$32,MATCH($C404,'Lists &amp; Settings'!$B$15:$B$32,0)),""))</f>
        <v/>
      </c>
      <c r="H404" s="27" t="str">
        <f aca="false">IF($C404="","",IFERROR(INDEX('Lists &amp; Settings'!$D$15:$D$32,MATCH($C404,'Lists &amp; Settings'!$B$15:$B$32,0)),""))</f>
        <v/>
      </c>
      <c r="I404" s="27" t="str">
        <f aca="false">IF($C404="","",IFERROR(INDEX('Lists &amp; Settings'!$E$15:$E$32,MATCH($C404,'Lists &amp; Settings'!$B$15:$B$32,0)),""))</f>
        <v/>
      </c>
      <c r="J404" s="27" t="str">
        <f aca="false">IF($A404="","",MONTH($A404))</f>
        <v/>
      </c>
      <c r="K404" s="27" t="str">
        <f aca="false">IF($A404="","",YEAR($A404))</f>
        <v/>
      </c>
    </row>
    <row r="405" customFormat="false" ht="15" hidden="false" customHeight="false" outlineLevel="0" collapsed="false">
      <c r="A405" s="28"/>
      <c r="B405" s="29"/>
      <c r="C405" s="29"/>
      <c r="D405" s="29"/>
      <c r="E405" s="30"/>
      <c r="F405" s="29"/>
      <c r="G405" s="27" t="str">
        <f aca="false">IF($C405="","",IFERROR(INDEX('Lists &amp; Settings'!$C$15:$C$32,MATCH($C405,'Lists &amp; Settings'!$B$15:$B$32,0)),""))</f>
        <v/>
      </c>
      <c r="H405" s="27" t="str">
        <f aca="false">IF($C405="","",IFERROR(INDEX('Lists &amp; Settings'!$D$15:$D$32,MATCH($C405,'Lists &amp; Settings'!$B$15:$B$32,0)),""))</f>
        <v/>
      </c>
      <c r="I405" s="27" t="str">
        <f aca="false">IF($C405="","",IFERROR(INDEX('Lists &amp; Settings'!$E$15:$E$32,MATCH($C405,'Lists &amp; Settings'!$B$15:$B$32,0)),""))</f>
        <v/>
      </c>
      <c r="J405" s="27" t="str">
        <f aca="false">IF($A405="","",MONTH($A405))</f>
        <v/>
      </c>
      <c r="K405" s="27" t="str">
        <f aca="false">IF($A405="","",YEAR($A405))</f>
        <v/>
      </c>
    </row>
    <row r="406" customFormat="false" ht="15" hidden="false" customHeight="false" outlineLevel="0" collapsed="false">
      <c r="A406" s="28"/>
      <c r="B406" s="29"/>
      <c r="C406" s="29"/>
      <c r="D406" s="29"/>
      <c r="E406" s="30"/>
      <c r="F406" s="29"/>
      <c r="G406" s="27" t="str">
        <f aca="false">IF($C406="","",IFERROR(INDEX('Lists &amp; Settings'!$C$15:$C$32,MATCH($C406,'Lists &amp; Settings'!$B$15:$B$32,0)),""))</f>
        <v/>
      </c>
      <c r="H406" s="27" t="str">
        <f aca="false">IF($C406="","",IFERROR(INDEX('Lists &amp; Settings'!$D$15:$D$32,MATCH($C406,'Lists &amp; Settings'!$B$15:$B$32,0)),""))</f>
        <v/>
      </c>
      <c r="I406" s="27" t="str">
        <f aca="false">IF($C406="","",IFERROR(INDEX('Lists &amp; Settings'!$E$15:$E$32,MATCH($C406,'Lists &amp; Settings'!$B$15:$B$32,0)),""))</f>
        <v/>
      </c>
      <c r="J406" s="27" t="str">
        <f aca="false">IF($A406="","",MONTH($A406))</f>
        <v/>
      </c>
      <c r="K406" s="27" t="str">
        <f aca="false">IF($A406="","",YEAR($A406))</f>
        <v/>
      </c>
    </row>
    <row r="407" customFormat="false" ht="15" hidden="false" customHeight="false" outlineLevel="0" collapsed="false">
      <c r="A407" s="28"/>
      <c r="B407" s="29"/>
      <c r="C407" s="29"/>
      <c r="D407" s="29"/>
      <c r="E407" s="30"/>
      <c r="F407" s="29"/>
      <c r="G407" s="27" t="str">
        <f aca="false">IF($C407="","",IFERROR(INDEX('Lists &amp; Settings'!$C$15:$C$32,MATCH($C407,'Lists &amp; Settings'!$B$15:$B$32,0)),""))</f>
        <v/>
      </c>
      <c r="H407" s="27" t="str">
        <f aca="false">IF($C407="","",IFERROR(INDEX('Lists &amp; Settings'!$D$15:$D$32,MATCH($C407,'Lists &amp; Settings'!$B$15:$B$32,0)),""))</f>
        <v/>
      </c>
      <c r="I407" s="27" t="str">
        <f aca="false">IF($C407="","",IFERROR(INDEX('Lists &amp; Settings'!$E$15:$E$32,MATCH($C407,'Lists &amp; Settings'!$B$15:$B$32,0)),""))</f>
        <v/>
      </c>
      <c r="J407" s="27" t="str">
        <f aca="false">IF($A407="","",MONTH($A407))</f>
        <v/>
      </c>
      <c r="K407" s="27" t="str">
        <f aca="false">IF($A407="","",YEAR($A407))</f>
        <v/>
      </c>
    </row>
    <row r="408" customFormat="false" ht="15" hidden="false" customHeight="false" outlineLevel="0" collapsed="false">
      <c r="A408" s="28"/>
      <c r="B408" s="29"/>
      <c r="C408" s="29"/>
      <c r="D408" s="29"/>
      <c r="E408" s="30"/>
      <c r="F408" s="29"/>
      <c r="G408" s="27" t="str">
        <f aca="false">IF($C408="","",IFERROR(INDEX('Lists &amp; Settings'!$C$15:$C$32,MATCH($C408,'Lists &amp; Settings'!$B$15:$B$32,0)),""))</f>
        <v/>
      </c>
      <c r="H408" s="27" t="str">
        <f aca="false">IF($C408="","",IFERROR(INDEX('Lists &amp; Settings'!$D$15:$D$32,MATCH($C408,'Lists &amp; Settings'!$B$15:$B$32,0)),""))</f>
        <v/>
      </c>
      <c r="I408" s="27" t="str">
        <f aca="false">IF($C408="","",IFERROR(INDEX('Lists &amp; Settings'!$E$15:$E$32,MATCH($C408,'Lists &amp; Settings'!$B$15:$B$32,0)),""))</f>
        <v/>
      </c>
      <c r="J408" s="27" t="str">
        <f aca="false">IF($A408="","",MONTH($A408))</f>
        <v/>
      </c>
      <c r="K408" s="27" t="str">
        <f aca="false">IF($A408="","",YEAR($A408))</f>
        <v/>
      </c>
    </row>
    <row r="409" customFormat="false" ht="15" hidden="false" customHeight="false" outlineLevel="0" collapsed="false">
      <c r="A409" s="28"/>
      <c r="B409" s="29"/>
      <c r="C409" s="29"/>
      <c r="D409" s="29"/>
      <c r="E409" s="30"/>
      <c r="F409" s="29"/>
      <c r="G409" s="27" t="str">
        <f aca="false">IF($C409="","",IFERROR(INDEX('Lists &amp; Settings'!$C$15:$C$32,MATCH($C409,'Lists &amp; Settings'!$B$15:$B$32,0)),""))</f>
        <v/>
      </c>
      <c r="H409" s="27" t="str">
        <f aca="false">IF($C409="","",IFERROR(INDEX('Lists &amp; Settings'!$D$15:$D$32,MATCH($C409,'Lists &amp; Settings'!$B$15:$B$32,0)),""))</f>
        <v/>
      </c>
      <c r="I409" s="27" t="str">
        <f aca="false">IF($C409="","",IFERROR(INDEX('Lists &amp; Settings'!$E$15:$E$32,MATCH($C409,'Lists &amp; Settings'!$B$15:$B$32,0)),""))</f>
        <v/>
      </c>
      <c r="J409" s="27" t="str">
        <f aca="false">IF($A409="","",MONTH($A409))</f>
        <v/>
      </c>
      <c r="K409" s="27" t="str">
        <f aca="false">IF($A409="","",YEAR($A409))</f>
        <v/>
      </c>
    </row>
    <row r="410" customFormat="false" ht="15" hidden="false" customHeight="false" outlineLevel="0" collapsed="false">
      <c r="A410" s="28"/>
      <c r="B410" s="29"/>
      <c r="C410" s="29"/>
      <c r="D410" s="29"/>
      <c r="E410" s="30"/>
      <c r="F410" s="29"/>
      <c r="G410" s="27" t="str">
        <f aca="false">IF($C410="","",IFERROR(INDEX('Lists &amp; Settings'!$C$15:$C$32,MATCH($C410,'Lists &amp; Settings'!$B$15:$B$32,0)),""))</f>
        <v/>
      </c>
      <c r="H410" s="27" t="str">
        <f aca="false">IF($C410="","",IFERROR(INDEX('Lists &amp; Settings'!$D$15:$D$32,MATCH($C410,'Lists &amp; Settings'!$B$15:$B$32,0)),""))</f>
        <v/>
      </c>
      <c r="I410" s="27" t="str">
        <f aca="false">IF($C410="","",IFERROR(INDEX('Lists &amp; Settings'!$E$15:$E$32,MATCH($C410,'Lists &amp; Settings'!$B$15:$B$32,0)),""))</f>
        <v/>
      </c>
      <c r="J410" s="27" t="str">
        <f aca="false">IF($A410="","",MONTH($A410))</f>
        <v/>
      </c>
      <c r="K410" s="27" t="str">
        <f aca="false">IF($A410="","",YEAR($A410))</f>
        <v/>
      </c>
    </row>
    <row r="411" customFormat="false" ht="15" hidden="false" customHeight="false" outlineLevel="0" collapsed="false">
      <c r="A411" s="28"/>
      <c r="B411" s="29"/>
      <c r="C411" s="29"/>
      <c r="D411" s="29"/>
      <c r="E411" s="30"/>
      <c r="F411" s="29"/>
      <c r="G411" s="27" t="str">
        <f aca="false">IF($C411="","",IFERROR(INDEX('Lists &amp; Settings'!$C$15:$C$32,MATCH($C411,'Lists &amp; Settings'!$B$15:$B$32,0)),""))</f>
        <v/>
      </c>
      <c r="H411" s="27" t="str">
        <f aca="false">IF($C411="","",IFERROR(INDEX('Lists &amp; Settings'!$D$15:$D$32,MATCH($C411,'Lists &amp; Settings'!$B$15:$B$32,0)),""))</f>
        <v/>
      </c>
      <c r="I411" s="27" t="str">
        <f aca="false">IF($C411="","",IFERROR(INDEX('Lists &amp; Settings'!$E$15:$E$32,MATCH($C411,'Lists &amp; Settings'!$B$15:$B$32,0)),""))</f>
        <v/>
      </c>
      <c r="J411" s="27" t="str">
        <f aca="false">IF($A411="","",MONTH($A411))</f>
        <v/>
      </c>
      <c r="K411" s="27" t="str">
        <f aca="false">IF($A411="","",YEAR($A411))</f>
        <v/>
      </c>
    </row>
    <row r="412" customFormat="false" ht="15" hidden="false" customHeight="false" outlineLevel="0" collapsed="false">
      <c r="A412" s="28"/>
      <c r="B412" s="29"/>
      <c r="C412" s="29"/>
      <c r="D412" s="29"/>
      <c r="E412" s="30"/>
      <c r="F412" s="29"/>
      <c r="G412" s="27" t="str">
        <f aca="false">IF($C412="","",IFERROR(INDEX('Lists &amp; Settings'!$C$15:$C$32,MATCH($C412,'Lists &amp; Settings'!$B$15:$B$32,0)),""))</f>
        <v/>
      </c>
      <c r="H412" s="27" t="str">
        <f aca="false">IF($C412="","",IFERROR(INDEX('Lists &amp; Settings'!$D$15:$D$32,MATCH($C412,'Lists &amp; Settings'!$B$15:$B$32,0)),""))</f>
        <v/>
      </c>
      <c r="I412" s="27" t="str">
        <f aca="false">IF($C412="","",IFERROR(INDEX('Lists &amp; Settings'!$E$15:$E$32,MATCH($C412,'Lists &amp; Settings'!$B$15:$B$32,0)),""))</f>
        <v/>
      </c>
      <c r="J412" s="27" t="str">
        <f aca="false">IF($A412="","",MONTH($A412))</f>
        <v/>
      </c>
      <c r="K412" s="27" t="str">
        <f aca="false">IF($A412="","",YEAR($A412))</f>
        <v/>
      </c>
    </row>
    <row r="413" customFormat="false" ht="15" hidden="false" customHeight="false" outlineLevel="0" collapsed="false">
      <c r="A413" s="28"/>
      <c r="B413" s="29"/>
      <c r="C413" s="29"/>
      <c r="D413" s="29"/>
      <c r="E413" s="30"/>
      <c r="F413" s="29"/>
      <c r="G413" s="27" t="str">
        <f aca="false">IF($C413="","",IFERROR(INDEX('Lists &amp; Settings'!$C$15:$C$32,MATCH($C413,'Lists &amp; Settings'!$B$15:$B$32,0)),""))</f>
        <v/>
      </c>
      <c r="H413" s="27" t="str">
        <f aca="false">IF($C413="","",IFERROR(INDEX('Lists &amp; Settings'!$D$15:$D$32,MATCH($C413,'Lists &amp; Settings'!$B$15:$B$32,0)),""))</f>
        <v/>
      </c>
      <c r="I413" s="27" t="str">
        <f aca="false">IF($C413="","",IFERROR(INDEX('Lists &amp; Settings'!$E$15:$E$32,MATCH($C413,'Lists &amp; Settings'!$B$15:$B$32,0)),""))</f>
        <v/>
      </c>
      <c r="J413" s="27" t="str">
        <f aca="false">IF($A413="","",MONTH($A413))</f>
        <v/>
      </c>
      <c r="K413" s="27" t="str">
        <f aca="false">IF($A413="","",YEAR($A413))</f>
        <v/>
      </c>
    </row>
    <row r="414" customFormat="false" ht="15" hidden="false" customHeight="false" outlineLevel="0" collapsed="false">
      <c r="A414" s="28"/>
      <c r="B414" s="29"/>
      <c r="C414" s="29"/>
      <c r="D414" s="29"/>
      <c r="E414" s="30"/>
      <c r="F414" s="29"/>
      <c r="G414" s="27" t="str">
        <f aca="false">IF($C414="","",IFERROR(INDEX('Lists &amp; Settings'!$C$15:$C$32,MATCH($C414,'Lists &amp; Settings'!$B$15:$B$32,0)),""))</f>
        <v/>
      </c>
      <c r="H414" s="27" t="str">
        <f aca="false">IF($C414="","",IFERROR(INDEX('Lists &amp; Settings'!$D$15:$D$32,MATCH($C414,'Lists &amp; Settings'!$B$15:$B$32,0)),""))</f>
        <v/>
      </c>
      <c r="I414" s="27" t="str">
        <f aca="false">IF($C414="","",IFERROR(INDEX('Lists &amp; Settings'!$E$15:$E$32,MATCH($C414,'Lists &amp; Settings'!$B$15:$B$32,0)),""))</f>
        <v/>
      </c>
      <c r="J414" s="27" t="str">
        <f aca="false">IF($A414="","",MONTH($A414))</f>
        <v/>
      </c>
      <c r="K414" s="27" t="str">
        <f aca="false">IF($A414="","",YEAR($A414))</f>
        <v/>
      </c>
    </row>
    <row r="415" customFormat="false" ht="15" hidden="false" customHeight="false" outlineLevel="0" collapsed="false">
      <c r="A415" s="28"/>
      <c r="B415" s="29"/>
      <c r="C415" s="29"/>
      <c r="D415" s="29"/>
      <c r="E415" s="30"/>
      <c r="F415" s="29"/>
      <c r="G415" s="27" t="str">
        <f aca="false">IF($C415="","",IFERROR(INDEX('Lists &amp; Settings'!$C$15:$C$32,MATCH($C415,'Lists &amp; Settings'!$B$15:$B$32,0)),""))</f>
        <v/>
      </c>
      <c r="H415" s="27" t="str">
        <f aca="false">IF($C415="","",IFERROR(INDEX('Lists &amp; Settings'!$D$15:$D$32,MATCH($C415,'Lists &amp; Settings'!$B$15:$B$32,0)),""))</f>
        <v/>
      </c>
      <c r="I415" s="27" t="str">
        <f aca="false">IF($C415="","",IFERROR(INDEX('Lists &amp; Settings'!$E$15:$E$32,MATCH($C415,'Lists &amp; Settings'!$B$15:$B$32,0)),""))</f>
        <v/>
      </c>
      <c r="J415" s="27" t="str">
        <f aca="false">IF($A415="","",MONTH($A415))</f>
        <v/>
      </c>
      <c r="K415" s="27" t="str">
        <f aca="false">IF($A415="","",YEAR($A415))</f>
        <v/>
      </c>
    </row>
    <row r="416" customFormat="false" ht="15" hidden="false" customHeight="false" outlineLevel="0" collapsed="false">
      <c r="A416" s="28"/>
      <c r="B416" s="29"/>
      <c r="C416" s="29"/>
      <c r="D416" s="29"/>
      <c r="E416" s="30"/>
      <c r="F416" s="29"/>
      <c r="G416" s="27" t="str">
        <f aca="false">IF($C416="","",IFERROR(INDEX('Lists &amp; Settings'!$C$15:$C$32,MATCH($C416,'Lists &amp; Settings'!$B$15:$B$32,0)),""))</f>
        <v/>
      </c>
      <c r="H416" s="27" t="str">
        <f aca="false">IF($C416="","",IFERROR(INDEX('Lists &amp; Settings'!$D$15:$D$32,MATCH($C416,'Lists &amp; Settings'!$B$15:$B$32,0)),""))</f>
        <v/>
      </c>
      <c r="I416" s="27" t="str">
        <f aca="false">IF($C416="","",IFERROR(INDEX('Lists &amp; Settings'!$E$15:$E$32,MATCH($C416,'Lists &amp; Settings'!$B$15:$B$32,0)),""))</f>
        <v/>
      </c>
      <c r="J416" s="27" t="str">
        <f aca="false">IF($A416="","",MONTH($A416))</f>
        <v/>
      </c>
      <c r="K416" s="27" t="str">
        <f aca="false">IF($A416="","",YEAR($A416))</f>
        <v/>
      </c>
    </row>
    <row r="417" customFormat="false" ht="15" hidden="false" customHeight="false" outlineLevel="0" collapsed="false">
      <c r="A417" s="28"/>
      <c r="B417" s="29"/>
      <c r="C417" s="29"/>
      <c r="D417" s="29"/>
      <c r="E417" s="30"/>
      <c r="F417" s="29"/>
      <c r="G417" s="27" t="str">
        <f aca="false">IF($C417="","",IFERROR(INDEX('Lists &amp; Settings'!$C$15:$C$32,MATCH($C417,'Lists &amp; Settings'!$B$15:$B$32,0)),""))</f>
        <v/>
      </c>
      <c r="H417" s="27" t="str">
        <f aca="false">IF($C417="","",IFERROR(INDEX('Lists &amp; Settings'!$D$15:$D$32,MATCH($C417,'Lists &amp; Settings'!$B$15:$B$32,0)),""))</f>
        <v/>
      </c>
      <c r="I417" s="27" t="str">
        <f aca="false">IF($C417="","",IFERROR(INDEX('Lists &amp; Settings'!$E$15:$E$32,MATCH($C417,'Lists &amp; Settings'!$B$15:$B$32,0)),""))</f>
        <v/>
      </c>
      <c r="J417" s="27" t="str">
        <f aca="false">IF($A417="","",MONTH($A417))</f>
        <v/>
      </c>
      <c r="K417" s="27" t="str">
        <f aca="false">IF($A417="","",YEAR($A417))</f>
        <v/>
      </c>
    </row>
    <row r="418" customFormat="false" ht="15" hidden="false" customHeight="false" outlineLevel="0" collapsed="false">
      <c r="A418" s="28"/>
      <c r="B418" s="29"/>
      <c r="C418" s="29"/>
      <c r="D418" s="29"/>
      <c r="E418" s="30"/>
      <c r="F418" s="29"/>
      <c r="G418" s="27" t="str">
        <f aca="false">IF($C418="","",IFERROR(INDEX('Lists &amp; Settings'!$C$15:$C$32,MATCH($C418,'Lists &amp; Settings'!$B$15:$B$32,0)),""))</f>
        <v/>
      </c>
      <c r="H418" s="27" t="str">
        <f aca="false">IF($C418="","",IFERROR(INDEX('Lists &amp; Settings'!$D$15:$D$32,MATCH($C418,'Lists &amp; Settings'!$B$15:$B$32,0)),""))</f>
        <v/>
      </c>
      <c r="I418" s="27" t="str">
        <f aca="false">IF($C418="","",IFERROR(INDEX('Lists &amp; Settings'!$E$15:$E$32,MATCH($C418,'Lists &amp; Settings'!$B$15:$B$32,0)),""))</f>
        <v/>
      </c>
      <c r="J418" s="27" t="str">
        <f aca="false">IF($A418="","",MONTH($A418))</f>
        <v/>
      </c>
      <c r="K418" s="27" t="str">
        <f aca="false">IF($A418="","",YEAR($A418))</f>
        <v/>
      </c>
    </row>
    <row r="419" customFormat="false" ht="15" hidden="false" customHeight="false" outlineLevel="0" collapsed="false">
      <c r="A419" s="28"/>
      <c r="B419" s="29"/>
      <c r="C419" s="29"/>
      <c r="D419" s="29"/>
      <c r="E419" s="30"/>
      <c r="F419" s="29"/>
      <c r="G419" s="27" t="str">
        <f aca="false">IF($C419="","",IFERROR(INDEX('Lists &amp; Settings'!$C$15:$C$32,MATCH($C419,'Lists &amp; Settings'!$B$15:$B$32,0)),""))</f>
        <v/>
      </c>
      <c r="H419" s="27" t="str">
        <f aca="false">IF($C419="","",IFERROR(INDEX('Lists &amp; Settings'!$D$15:$D$32,MATCH($C419,'Lists &amp; Settings'!$B$15:$B$32,0)),""))</f>
        <v/>
      </c>
      <c r="I419" s="27" t="str">
        <f aca="false">IF($C419="","",IFERROR(INDEX('Lists &amp; Settings'!$E$15:$E$32,MATCH($C419,'Lists &amp; Settings'!$B$15:$B$32,0)),""))</f>
        <v/>
      </c>
      <c r="J419" s="27" t="str">
        <f aca="false">IF($A419="","",MONTH($A419))</f>
        <v/>
      </c>
      <c r="K419" s="27" t="str">
        <f aca="false">IF($A419="","",YEAR($A419))</f>
        <v/>
      </c>
    </row>
    <row r="420" customFormat="false" ht="15" hidden="false" customHeight="false" outlineLevel="0" collapsed="false">
      <c r="A420" s="28"/>
      <c r="B420" s="29"/>
      <c r="C420" s="29"/>
      <c r="D420" s="29"/>
      <c r="E420" s="30"/>
      <c r="F420" s="29"/>
      <c r="G420" s="27" t="str">
        <f aca="false">IF($C420="","",IFERROR(INDEX('Lists &amp; Settings'!$C$15:$C$32,MATCH($C420,'Lists &amp; Settings'!$B$15:$B$32,0)),""))</f>
        <v/>
      </c>
      <c r="H420" s="27" t="str">
        <f aca="false">IF($C420="","",IFERROR(INDEX('Lists &amp; Settings'!$D$15:$D$32,MATCH($C420,'Lists &amp; Settings'!$B$15:$B$32,0)),""))</f>
        <v/>
      </c>
      <c r="I420" s="27" t="str">
        <f aca="false">IF($C420="","",IFERROR(INDEX('Lists &amp; Settings'!$E$15:$E$32,MATCH($C420,'Lists &amp; Settings'!$B$15:$B$32,0)),""))</f>
        <v/>
      </c>
      <c r="J420" s="27" t="str">
        <f aca="false">IF($A420="","",MONTH($A420))</f>
        <v/>
      </c>
      <c r="K420" s="27" t="str">
        <f aca="false">IF($A420="","",YEAR($A420))</f>
        <v/>
      </c>
    </row>
    <row r="421" customFormat="false" ht="15" hidden="false" customHeight="false" outlineLevel="0" collapsed="false">
      <c r="A421" s="28"/>
      <c r="B421" s="29"/>
      <c r="C421" s="29"/>
      <c r="D421" s="29"/>
      <c r="E421" s="30"/>
      <c r="F421" s="29"/>
      <c r="G421" s="27" t="str">
        <f aca="false">IF($C421="","",IFERROR(INDEX('Lists &amp; Settings'!$C$15:$C$32,MATCH($C421,'Lists &amp; Settings'!$B$15:$B$32,0)),""))</f>
        <v/>
      </c>
      <c r="H421" s="27" t="str">
        <f aca="false">IF($C421="","",IFERROR(INDEX('Lists &amp; Settings'!$D$15:$D$32,MATCH($C421,'Lists &amp; Settings'!$B$15:$B$32,0)),""))</f>
        <v/>
      </c>
      <c r="I421" s="27" t="str">
        <f aca="false">IF($C421="","",IFERROR(INDEX('Lists &amp; Settings'!$E$15:$E$32,MATCH($C421,'Lists &amp; Settings'!$B$15:$B$32,0)),""))</f>
        <v/>
      </c>
      <c r="J421" s="27" t="str">
        <f aca="false">IF($A421="","",MONTH($A421))</f>
        <v/>
      </c>
      <c r="K421" s="27" t="str">
        <f aca="false">IF($A421="","",YEAR($A421))</f>
        <v/>
      </c>
    </row>
    <row r="422" customFormat="false" ht="15" hidden="false" customHeight="false" outlineLevel="0" collapsed="false">
      <c r="A422" s="28"/>
      <c r="B422" s="29"/>
      <c r="C422" s="29"/>
      <c r="D422" s="29"/>
      <c r="E422" s="30"/>
      <c r="F422" s="29"/>
      <c r="G422" s="27" t="str">
        <f aca="false">IF($C422="","",IFERROR(INDEX('Lists &amp; Settings'!$C$15:$C$32,MATCH($C422,'Lists &amp; Settings'!$B$15:$B$32,0)),""))</f>
        <v/>
      </c>
      <c r="H422" s="27" t="str">
        <f aca="false">IF($C422="","",IFERROR(INDEX('Lists &amp; Settings'!$D$15:$D$32,MATCH($C422,'Lists &amp; Settings'!$B$15:$B$32,0)),""))</f>
        <v/>
      </c>
      <c r="I422" s="27" t="str">
        <f aca="false">IF($C422="","",IFERROR(INDEX('Lists &amp; Settings'!$E$15:$E$32,MATCH($C422,'Lists &amp; Settings'!$B$15:$B$32,0)),""))</f>
        <v/>
      </c>
      <c r="J422" s="27" t="str">
        <f aca="false">IF($A422="","",MONTH($A422))</f>
        <v/>
      </c>
      <c r="K422" s="27" t="str">
        <f aca="false">IF($A422="","",YEAR($A422))</f>
        <v/>
      </c>
    </row>
    <row r="423" customFormat="false" ht="15" hidden="false" customHeight="false" outlineLevel="0" collapsed="false">
      <c r="A423" s="28"/>
      <c r="B423" s="29"/>
      <c r="C423" s="29"/>
      <c r="D423" s="29"/>
      <c r="E423" s="30"/>
      <c r="F423" s="29"/>
      <c r="G423" s="27" t="str">
        <f aca="false">IF($C423="","",IFERROR(INDEX('Lists &amp; Settings'!$C$15:$C$32,MATCH($C423,'Lists &amp; Settings'!$B$15:$B$32,0)),""))</f>
        <v/>
      </c>
      <c r="H423" s="27" t="str">
        <f aca="false">IF($C423="","",IFERROR(INDEX('Lists &amp; Settings'!$D$15:$D$32,MATCH($C423,'Lists &amp; Settings'!$B$15:$B$32,0)),""))</f>
        <v/>
      </c>
      <c r="I423" s="27" t="str">
        <f aca="false">IF($C423="","",IFERROR(INDEX('Lists &amp; Settings'!$E$15:$E$32,MATCH($C423,'Lists &amp; Settings'!$B$15:$B$32,0)),""))</f>
        <v/>
      </c>
      <c r="J423" s="27" t="str">
        <f aca="false">IF($A423="","",MONTH($A423))</f>
        <v/>
      </c>
      <c r="K423" s="27" t="str">
        <f aca="false">IF($A423="","",YEAR($A423))</f>
        <v/>
      </c>
    </row>
    <row r="424" customFormat="false" ht="15" hidden="false" customHeight="false" outlineLevel="0" collapsed="false">
      <c r="A424" s="28"/>
      <c r="B424" s="29"/>
      <c r="C424" s="29"/>
      <c r="D424" s="29"/>
      <c r="E424" s="30"/>
      <c r="F424" s="29"/>
      <c r="G424" s="27" t="str">
        <f aca="false">IF($C424="","",IFERROR(INDEX('Lists &amp; Settings'!$C$15:$C$32,MATCH($C424,'Lists &amp; Settings'!$B$15:$B$32,0)),""))</f>
        <v/>
      </c>
      <c r="H424" s="27" t="str">
        <f aca="false">IF($C424="","",IFERROR(INDEX('Lists &amp; Settings'!$D$15:$D$32,MATCH($C424,'Lists &amp; Settings'!$B$15:$B$32,0)),""))</f>
        <v/>
      </c>
      <c r="I424" s="27" t="str">
        <f aca="false">IF($C424="","",IFERROR(INDEX('Lists &amp; Settings'!$E$15:$E$32,MATCH($C424,'Lists &amp; Settings'!$B$15:$B$32,0)),""))</f>
        <v/>
      </c>
      <c r="J424" s="27" t="str">
        <f aca="false">IF($A424="","",MONTH($A424))</f>
        <v/>
      </c>
      <c r="K424" s="27" t="str">
        <f aca="false">IF($A424="","",YEAR($A424))</f>
        <v/>
      </c>
    </row>
    <row r="425" customFormat="false" ht="15" hidden="false" customHeight="false" outlineLevel="0" collapsed="false">
      <c r="A425" s="28"/>
      <c r="B425" s="29"/>
      <c r="C425" s="29"/>
      <c r="D425" s="29"/>
      <c r="E425" s="30"/>
      <c r="F425" s="29"/>
      <c r="G425" s="27" t="str">
        <f aca="false">IF($C425="","",IFERROR(INDEX('Lists &amp; Settings'!$C$15:$C$32,MATCH($C425,'Lists &amp; Settings'!$B$15:$B$32,0)),""))</f>
        <v/>
      </c>
      <c r="H425" s="27" t="str">
        <f aca="false">IF($C425="","",IFERROR(INDEX('Lists &amp; Settings'!$D$15:$D$32,MATCH($C425,'Lists &amp; Settings'!$B$15:$B$32,0)),""))</f>
        <v/>
      </c>
      <c r="I425" s="27" t="str">
        <f aca="false">IF($C425="","",IFERROR(INDEX('Lists &amp; Settings'!$E$15:$E$32,MATCH($C425,'Lists &amp; Settings'!$B$15:$B$32,0)),""))</f>
        <v/>
      </c>
      <c r="J425" s="27" t="str">
        <f aca="false">IF($A425="","",MONTH($A425))</f>
        <v/>
      </c>
      <c r="K425" s="27" t="str">
        <f aca="false">IF($A425="","",YEAR($A425))</f>
        <v/>
      </c>
    </row>
    <row r="426" customFormat="false" ht="15" hidden="false" customHeight="false" outlineLevel="0" collapsed="false">
      <c r="A426" s="28"/>
      <c r="B426" s="29"/>
      <c r="C426" s="29"/>
      <c r="D426" s="29"/>
      <c r="E426" s="30"/>
      <c r="F426" s="29"/>
      <c r="G426" s="27" t="str">
        <f aca="false">IF($C426="","",IFERROR(INDEX('Lists &amp; Settings'!$C$15:$C$32,MATCH($C426,'Lists &amp; Settings'!$B$15:$B$32,0)),""))</f>
        <v/>
      </c>
      <c r="H426" s="27" t="str">
        <f aca="false">IF($C426="","",IFERROR(INDEX('Lists &amp; Settings'!$D$15:$D$32,MATCH($C426,'Lists &amp; Settings'!$B$15:$B$32,0)),""))</f>
        <v/>
      </c>
      <c r="I426" s="27" t="str">
        <f aca="false">IF($C426="","",IFERROR(INDEX('Lists &amp; Settings'!$E$15:$E$32,MATCH($C426,'Lists &amp; Settings'!$B$15:$B$32,0)),""))</f>
        <v/>
      </c>
      <c r="J426" s="27" t="str">
        <f aca="false">IF($A426="","",MONTH($A426))</f>
        <v/>
      </c>
      <c r="K426" s="27" t="str">
        <f aca="false">IF($A426="","",YEAR($A426))</f>
        <v/>
      </c>
    </row>
    <row r="427" customFormat="false" ht="15" hidden="false" customHeight="false" outlineLevel="0" collapsed="false">
      <c r="A427" s="28"/>
      <c r="B427" s="29"/>
      <c r="C427" s="29"/>
      <c r="D427" s="29"/>
      <c r="E427" s="30"/>
      <c r="F427" s="29"/>
      <c r="G427" s="27" t="str">
        <f aca="false">IF($C427="","",IFERROR(INDEX('Lists &amp; Settings'!$C$15:$C$32,MATCH($C427,'Lists &amp; Settings'!$B$15:$B$32,0)),""))</f>
        <v/>
      </c>
      <c r="H427" s="27" t="str">
        <f aca="false">IF($C427="","",IFERROR(INDEX('Lists &amp; Settings'!$D$15:$D$32,MATCH($C427,'Lists &amp; Settings'!$B$15:$B$32,0)),""))</f>
        <v/>
      </c>
      <c r="I427" s="27" t="str">
        <f aca="false">IF($C427="","",IFERROR(INDEX('Lists &amp; Settings'!$E$15:$E$32,MATCH($C427,'Lists &amp; Settings'!$B$15:$B$32,0)),""))</f>
        <v/>
      </c>
      <c r="J427" s="27" t="str">
        <f aca="false">IF($A427="","",MONTH($A427))</f>
        <v/>
      </c>
      <c r="K427" s="27" t="str">
        <f aca="false">IF($A427="","",YEAR($A427))</f>
        <v/>
      </c>
    </row>
    <row r="428" customFormat="false" ht="15" hidden="false" customHeight="false" outlineLevel="0" collapsed="false">
      <c r="A428" s="28"/>
      <c r="B428" s="29"/>
      <c r="C428" s="29"/>
      <c r="D428" s="29"/>
      <c r="E428" s="30"/>
      <c r="F428" s="29"/>
      <c r="G428" s="27" t="str">
        <f aca="false">IF($C428="","",IFERROR(INDEX('Lists &amp; Settings'!$C$15:$C$32,MATCH($C428,'Lists &amp; Settings'!$B$15:$B$32,0)),""))</f>
        <v/>
      </c>
      <c r="H428" s="27" t="str">
        <f aca="false">IF($C428="","",IFERROR(INDEX('Lists &amp; Settings'!$D$15:$D$32,MATCH($C428,'Lists &amp; Settings'!$B$15:$B$32,0)),""))</f>
        <v/>
      </c>
      <c r="I428" s="27" t="str">
        <f aca="false">IF($C428="","",IFERROR(INDEX('Lists &amp; Settings'!$E$15:$E$32,MATCH($C428,'Lists &amp; Settings'!$B$15:$B$32,0)),""))</f>
        <v/>
      </c>
      <c r="J428" s="27" t="str">
        <f aca="false">IF($A428="","",MONTH($A428))</f>
        <v/>
      </c>
      <c r="K428" s="27" t="str">
        <f aca="false">IF($A428="","",YEAR($A428))</f>
        <v/>
      </c>
    </row>
    <row r="429" customFormat="false" ht="15" hidden="false" customHeight="false" outlineLevel="0" collapsed="false">
      <c r="A429" s="28"/>
      <c r="B429" s="29"/>
      <c r="C429" s="29"/>
      <c r="D429" s="29"/>
      <c r="E429" s="30"/>
      <c r="F429" s="29"/>
      <c r="G429" s="27" t="str">
        <f aca="false">IF($C429="","",IFERROR(INDEX('Lists &amp; Settings'!$C$15:$C$32,MATCH($C429,'Lists &amp; Settings'!$B$15:$B$32,0)),""))</f>
        <v/>
      </c>
      <c r="H429" s="27" t="str">
        <f aca="false">IF($C429="","",IFERROR(INDEX('Lists &amp; Settings'!$D$15:$D$32,MATCH($C429,'Lists &amp; Settings'!$B$15:$B$32,0)),""))</f>
        <v/>
      </c>
      <c r="I429" s="27" t="str">
        <f aca="false">IF($C429="","",IFERROR(INDEX('Lists &amp; Settings'!$E$15:$E$32,MATCH($C429,'Lists &amp; Settings'!$B$15:$B$32,0)),""))</f>
        <v/>
      </c>
      <c r="J429" s="27" t="str">
        <f aca="false">IF($A429="","",MONTH($A429))</f>
        <v/>
      </c>
      <c r="K429" s="27" t="str">
        <f aca="false">IF($A429="","",YEAR($A429))</f>
        <v/>
      </c>
    </row>
    <row r="430" customFormat="false" ht="15" hidden="false" customHeight="false" outlineLevel="0" collapsed="false">
      <c r="A430" s="28"/>
      <c r="B430" s="29"/>
      <c r="C430" s="29"/>
      <c r="D430" s="29"/>
      <c r="E430" s="30"/>
      <c r="F430" s="29"/>
      <c r="G430" s="27" t="str">
        <f aca="false">IF($C430="","",IFERROR(INDEX('Lists &amp; Settings'!$C$15:$C$32,MATCH($C430,'Lists &amp; Settings'!$B$15:$B$32,0)),""))</f>
        <v/>
      </c>
      <c r="H430" s="27" t="str">
        <f aca="false">IF($C430="","",IFERROR(INDEX('Lists &amp; Settings'!$D$15:$D$32,MATCH($C430,'Lists &amp; Settings'!$B$15:$B$32,0)),""))</f>
        <v/>
      </c>
      <c r="I430" s="27" t="str">
        <f aca="false">IF($C430="","",IFERROR(INDEX('Lists &amp; Settings'!$E$15:$E$32,MATCH($C430,'Lists &amp; Settings'!$B$15:$B$32,0)),""))</f>
        <v/>
      </c>
      <c r="J430" s="27" t="str">
        <f aca="false">IF($A430="","",MONTH($A430))</f>
        <v/>
      </c>
      <c r="K430" s="27" t="str">
        <f aca="false">IF($A430="","",YEAR($A430))</f>
        <v/>
      </c>
    </row>
    <row r="431" customFormat="false" ht="15" hidden="false" customHeight="false" outlineLevel="0" collapsed="false">
      <c r="A431" s="28"/>
      <c r="B431" s="29"/>
      <c r="C431" s="29"/>
      <c r="D431" s="29"/>
      <c r="E431" s="30"/>
      <c r="F431" s="29"/>
      <c r="G431" s="27" t="str">
        <f aca="false">IF($C431="","",IFERROR(INDEX('Lists &amp; Settings'!$C$15:$C$32,MATCH($C431,'Lists &amp; Settings'!$B$15:$B$32,0)),""))</f>
        <v/>
      </c>
      <c r="H431" s="27" t="str">
        <f aca="false">IF($C431="","",IFERROR(INDEX('Lists &amp; Settings'!$D$15:$D$32,MATCH($C431,'Lists &amp; Settings'!$B$15:$B$32,0)),""))</f>
        <v/>
      </c>
      <c r="I431" s="27" t="str">
        <f aca="false">IF($C431="","",IFERROR(INDEX('Lists &amp; Settings'!$E$15:$E$32,MATCH($C431,'Lists &amp; Settings'!$B$15:$B$32,0)),""))</f>
        <v/>
      </c>
      <c r="J431" s="27" t="str">
        <f aca="false">IF($A431="","",MONTH($A431))</f>
        <v/>
      </c>
      <c r="K431" s="27" t="str">
        <f aca="false">IF($A431="","",YEAR($A431))</f>
        <v/>
      </c>
    </row>
    <row r="432" customFormat="false" ht="15" hidden="false" customHeight="false" outlineLevel="0" collapsed="false">
      <c r="A432" s="28"/>
      <c r="B432" s="29"/>
      <c r="C432" s="29"/>
      <c r="D432" s="29"/>
      <c r="E432" s="30"/>
      <c r="F432" s="29"/>
      <c r="G432" s="27" t="str">
        <f aca="false">IF($C432="","",IFERROR(INDEX('Lists &amp; Settings'!$C$15:$C$32,MATCH($C432,'Lists &amp; Settings'!$B$15:$B$32,0)),""))</f>
        <v/>
      </c>
      <c r="H432" s="27" t="str">
        <f aca="false">IF($C432="","",IFERROR(INDEX('Lists &amp; Settings'!$D$15:$D$32,MATCH($C432,'Lists &amp; Settings'!$B$15:$B$32,0)),""))</f>
        <v/>
      </c>
      <c r="I432" s="27" t="str">
        <f aca="false">IF($C432="","",IFERROR(INDEX('Lists &amp; Settings'!$E$15:$E$32,MATCH($C432,'Lists &amp; Settings'!$B$15:$B$32,0)),""))</f>
        <v/>
      </c>
      <c r="J432" s="27" t="str">
        <f aca="false">IF($A432="","",MONTH($A432))</f>
        <v/>
      </c>
      <c r="K432" s="27" t="str">
        <f aca="false">IF($A432="","",YEAR($A432))</f>
        <v/>
      </c>
    </row>
    <row r="433" customFormat="false" ht="15" hidden="false" customHeight="false" outlineLevel="0" collapsed="false">
      <c r="A433" s="28"/>
      <c r="B433" s="29"/>
      <c r="C433" s="29"/>
      <c r="D433" s="29"/>
      <c r="E433" s="30"/>
      <c r="F433" s="29"/>
      <c r="G433" s="27" t="str">
        <f aca="false">IF($C433="","",IFERROR(INDEX('Lists &amp; Settings'!$C$15:$C$32,MATCH($C433,'Lists &amp; Settings'!$B$15:$B$32,0)),""))</f>
        <v/>
      </c>
      <c r="H433" s="27" t="str">
        <f aca="false">IF($C433="","",IFERROR(INDEX('Lists &amp; Settings'!$D$15:$D$32,MATCH($C433,'Lists &amp; Settings'!$B$15:$B$32,0)),""))</f>
        <v/>
      </c>
      <c r="I433" s="27" t="str">
        <f aca="false">IF($C433="","",IFERROR(INDEX('Lists &amp; Settings'!$E$15:$E$32,MATCH($C433,'Lists &amp; Settings'!$B$15:$B$32,0)),""))</f>
        <v/>
      </c>
      <c r="J433" s="27" t="str">
        <f aca="false">IF($A433="","",MONTH($A433))</f>
        <v/>
      </c>
      <c r="K433" s="27" t="str">
        <f aca="false">IF($A433="","",YEAR($A433))</f>
        <v/>
      </c>
    </row>
    <row r="434" customFormat="false" ht="15" hidden="false" customHeight="false" outlineLevel="0" collapsed="false">
      <c r="A434" s="28"/>
      <c r="B434" s="29"/>
      <c r="C434" s="29"/>
      <c r="D434" s="29"/>
      <c r="E434" s="30"/>
      <c r="F434" s="29"/>
      <c r="G434" s="27" t="str">
        <f aca="false">IF($C434="","",IFERROR(INDEX('Lists &amp; Settings'!$C$15:$C$32,MATCH($C434,'Lists &amp; Settings'!$B$15:$B$32,0)),""))</f>
        <v/>
      </c>
      <c r="H434" s="27" t="str">
        <f aca="false">IF($C434="","",IFERROR(INDEX('Lists &amp; Settings'!$D$15:$D$32,MATCH($C434,'Lists &amp; Settings'!$B$15:$B$32,0)),""))</f>
        <v/>
      </c>
      <c r="I434" s="27" t="str">
        <f aca="false">IF($C434="","",IFERROR(INDEX('Lists &amp; Settings'!$E$15:$E$32,MATCH($C434,'Lists &amp; Settings'!$B$15:$B$32,0)),""))</f>
        <v/>
      </c>
      <c r="J434" s="27" t="str">
        <f aca="false">IF($A434="","",MONTH($A434))</f>
        <v/>
      </c>
      <c r="K434" s="27" t="str">
        <f aca="false">IF($A434="","",YEAR($A434))</f>
        <v/>
      </c>
    </row>
    <row r="435" customFormat="false" ht="15" hidden="false" customHeight="false" outlineLevel="0" collapsed="false">
      <c r="A435" s="28"/>
      <c r="B435" s="29"/>
      <c r="C435" s="29"/>
      <c r="D435" s="29"/>
      <c r="E435" s="30"/>
      <c r="F435" s="29"/>
      <c r="G435" s="27" t="str">
        <f aca="false">IF($C435="","",IFERROR(INDEX('Lists &amp; Settings'!$C$15:$C$32,MATCH($C435,'Lists &amp; Settings'!$B$15:$B$32,0)),""))</f>
        <v/>
      </c>
      <c r="H435" s="27" t="str">
        <f aca="false">IF($C435="","",IFERROR(INDEX('Lists &amp; Settings'!$D$15:$D$32,MATCH($C435,'Lists &amp; Settings'!$B$15:$B$32,0)),""))</f>
        <v/>
      </c>
      <c r="I435" s="27" t="str">
        <f aca="false">IF($C435="","",IFERROR(INDEX('Lists &amp; Settings'!$E$15:$E$32,MATCH($C435,'Lists &amp; Settings'!$B$15:$B$32,0)),""))</f>
        <v/>
      </c>
      <c r="J435" s="27" t="str">
        <f aca="false">IF($A435="","",MONTH($A435))</f>
        <v/>
      </c>
      <c r="K435" s="27" t="str">
        <f aca="false">IF($A435="","",YEAR($A435))</f>
        <v/>
      </c>
    </row>
    <row r="436" customFormat="false" ht="15" hidden="false" customHeight="false" outlineLevel="0" collapsed="false">
      <c r="A436" s="28"/>
      <c r="B436" s="29"/>
      <c r="C436" s="29"/>
      <c r="D436" s="29"/>
      <c r="E436" s="30"/>
      <c r="F436" s="29"/>
      <c r="G436" s="27" t="str">
        <f aca="false">IF($C436="","",IFERROR(INDEX('Lists &amp; Settings'!$C$15:$C$32,MATCH($C436,'Lists &amp; Settings'!$B$15:$B$32,0)),""))</f>
        <v/>
      </c>
      <c r="H436" s="27" t="str">
        <f aca="false">IF($C436="","",IFERROR(INDEX('Lists &amp; Settings'!$D$15:$D$32,MATCH($C436,'Lists &amp; Settings'!$B$15:$B$32,0)),""))</f>
        <v/>
      </c>
      <c r="I436" s="27" t="str">
        <f aca="false">IF($C436="","",IFERROR(INDEX('Lists &amp; Settings'!$E$15:$E$32,MATCH($C436,'Lists &amp; Settings'!$B$15:$B$32,0)),""))</f>
        <v/>
      </c>
      <c r="J436" s="27" t="str">
        <f aca="false">IF($A436="","",MONTH($A436))</f>
        <v/>
      </c>
      <c r="K436" s="27" t="str">
        <f aca="false">IF($A436="","",YEAR($A436))</f>
        <v/>
      </c>
    </row>
    <row r="437" customFormat="false" ht="15" hidden="false" customHeight="false" outlineLevel="0" collapsed="false">
      <c r="A437" s="28"/>
      <c r="B437" s="29"/>
      <c r="C437" s="29"/>
      <c r="D437" s="29"/>
      <c r="E437" s="30"/>
      <c r="F437" s="29"/>
      <c r="G437" s="27" t="str">
        <f aca="false">IF($C437="","",IFERROR(INDEX('Lists &amp; Settings'!$C$15:$C$32,MATCH($C437,'Lists &amp; Settings'!$B$15:$B$32,0)),""))</f>
        <v/>
      </c>
      <c r="H437" s="27" t="str">
        <f aca="false">IF($C437="","",IFERROR(INDEX('Lists &amp; Settings'!$D$15:$D$32,MATCH($C437,'Lists &amp; Settings'!$B$15:$B$32,0)),""))</f>
        <v/>
      </c>
      <c r="I437" s="27" t="str">
        <f aca="false">IF($C437="","",IFERROR(INDEX('Lists &amp; Settings'!$E$15:$E$32,MATCH($C437,'Lists &amp; Settings'!$B$15:$B$32,0)),""))</f>
        <v/>
      </c>
      <c r="J437" s="27" t="str">
        <f aca="false">IF($A437="","",MONTH($A437))</f>
        <v/>
      </c>
      <c r="K437" s="27" t="str">
        <f aca="false">IF($A437="","",YEAR($A437))</f>
        <v/>
      </c>
    </row>
    <row r="438" customFormat="false" ht="15" hidden="false" customHeight="false" outlineLevel="0" collapsed="false">
      <c r="A438" s="28"/>
      <c r="B438" s="29"/>
      <c r="C438" s="29"/>
      <c r="D438" s="29"/>
      <c r="E438" s="30"/>
      <c r="F438" s="29"/>
      <c r="G438" s="27" t="str">
        <f aca="false">IF($C438="","",IFERROR(INDEX('Lists &amp; Settings'!$C$15:$C$32,MATCH($C438,'Lists &amp; Settings'!$B$15:$B$32,0)),""))</f>
        <v/>
      </c>
      <c r="H438" s="27" t="str">
        <f aca="false">IF($C438="","",IFERROR(INDEX('Lists &amp; Settings'!$D$15:$D$32,MATCH($C438,'Lists &amp; Settings'!$B$15:$B$32,0)),""))</f>
        <v/>
      </c>
      <c r="I438" s="27" t="str">
        <f aca="false">IF($C438="","",IFERROR(INDEX('Lists &amp; Settings'!$E$15:$E$32,MATCH($C438,'Lists &amp; Settings'!$B$15:$B$32,0)),""))</f>
        <v/>
      </c>
      <c r="J438" s="27" t="str">
        <f aca="false">IF($A438="","",MONTH($A438))</f>
        <v/>
      </c>
      <c r="K438" s="27" t="str">
        <f aca="false">IF($A438="","",YEAR($A438))</f>
        <v/>
      </c>
    </row>
    <row r="439" customFormat="false" ht="15" hidden="false" customHeight="false" outlineLevel="0" collapsed="false">
      <c r="A439" s="28"/>
      <c r="B439" s="29"/>
      <c r="C439" s="29"/>
      <c r="D439" s="29"/>
      <c r="E439" s="30"/>
      <c r="F439" s="29"/>
      <c r="G439" s="27" t="str">
        <f aca="false">IF($C439="","",IFERROR(INDEX('Lists &amp; Settings'!$C$15:$C$32,MATCH($C439,'Lists &amp; Settings'!$B$15:$B$32,0)),""))</f>
        <v/>
      </c>
      <c r="H439" s="27" t="str">
        <f aca="false">IF($C439="","",IFERROR(INDEX('Lists &amp; Settings'!$D$15:$D$32,MATCH($C439,'Lists &amp; Settings'!$B$15:$B$32,0)),""))</f>
        <v/>
      </c>
      <c r="I439" s="27" t="str">
        <f aca="false">IF($C439="","",IFERROR(INDEX('Lists &amp; Settings'!$E$15:$E$32,MATCH($C439,'Lists &amp; Settings'!$B$15:$B$32,0)),""))</f>
        <v/>
      </c>
      <c r="J439" s="27" t="str">
        <f aca="false">IF($A439="","",MONTH($A439))</f>
        <v/>
      </c>
      <c r="K439" s="27" t="str">
        <f aca="false">IF($A439="","",YEAR($A439))</f>
        <v/>
      </c>
    </row>
    <row r="440" customFormat="false" ht="15" hidden="false" customHeight="false" outlineLevel="0" collapsed="false">
      <c r="A440" s="28"/>
      <c r="B440" s="29"/>
      <c r="C440" s="29"/>
      <c r="D440" s="29"/>
      <c r="E440" s="30"/>
      <c r="F440" s="29"/>
      <c r="G440" s="27" t="str">
        <f aca="false">IF($C440="","",IFERROR(INDEX('Lists &amp; Settings'!$C$15:$C$32,MATCH($C440,'Lists &amp; Settings'!$B$15:$B$32,0)),""))</f>
        <v/>
      </c>
      <c r="H440" s="27" t="str">
        <f aca="false">IF($C440="","",IFERROR(INDEX('Lists &amp; Settings'!$D$15:$D$32,MATCH($C440,'Lists &amp; Settings'!$B$15:$B$32,0)),""))</f>
        <v/>
      </c>
      <c r="I440" s="27" t="str">
        <f aca="false">IF($C440="","",IFERROR(INDEX('Lists &amp; Settings'!$E$15:$E$32,MATCH($C440,'Lists &amp; Settings'!$B$15:$B$32,0)),""))</f>
        <v/>
      </c>
      <c r="J440" s="27" t="str">
        <f aca="false">IF($A440="","",MONTH($A440))</f>
        <v/>
      </c>
      <c r="K440" s="27" t="str">
        <f aca="false">IF($A440="","",YEAR($A440))</f>
        <v/>
      </c>
    </row>
    <row r="441" customFormat="false" ht="15" hidden="false" customHeight="false" outlineLevel="0" collapsed="false">
      <c r="A441" s="28"/>
      <c r="B441" s="29"/>
      <c r="C441" s="29"/>
      <c r="D441" s="29"/>
      <c r="E441" s="30"/>
      <c r="F441" s="29"/>
      <c r="G441" s="27" t="str">
        <f aca="false">IF($C441="","",IFERROR(INDEX('Lists &amp; Settings'!$C$15:$C$32,MATCH($C441,'Lists &amp; Settings'!$B$15:$B$32,0)),""))</f>
        <v/>
      </c>
      <c r="H441" s="27" t="str">
        <f aca="false">IF($C441="","",IFERROR(INDEX('Lists &amp; Settings'!$D$15:$D$32,MATCH($C441,'Lists &amp; Settings'!$B$15:$B$32,0)),""))</f>
        <v/>
      </c>
      <c r="I441" s="27" t="str">
        <f aca="false">IF($C441="","",IFERROR(INDEX('Lists &amp; Settings'!$E$15:$E$32,MATCH($C441,'Lists &amp; Settings'!$B$15:$B$32,0)),""))</f>
        <v/>
      </c>
      <c r="J441" s="27" t="str">
        <f aca="false">IF($A441="","",MONTH($A441))</f>
        <v/>
      </c>
      <c r="K441" s="27" t="str">
        <f aca="false">IF($A441="","",YEAR($A441))</f>
        <v/>
      </c>
    </row>
    <row r="442" customFormat="false" ht="15" hidden="false" customHeight="false" outlineLevel="0" collapsed="false">
      <c r="A442" s="28"/>
      <c r="B442" s="29"/>
      <c r="C442" s="29"/>
      <c r="D442" s="29"/>
      <c r="E442" s="30"/>
      <c r="F442" s="29"/>
      <c r="G442" s="27" t="str">
        <f aca="false">IF($C442="","",IFERROR(INDEX('Lists &amp; Settings'!$C$15:$C$32,MATCH($C442,'Lists &amp; Settings'!$B$15:$B$32,0)),""))</f>
        <v/>
      </c>
      <c r="H442" s="27" t="str">
        <f aca="false">IF($C442="","",IFERROR(INDEX('Lists &amp; Settings'!$D$15:$D$32,MATCH($C442,'Lists &amp; Settings'!$B$15:$B$32,0)),""))</f>
        <v/>
      </c>
      <c r="I442" s="27" t="str">
        <f aca="false">IF($C442="","",IFERROR(INDEX('Lists &amp; Settings'!$E$15:$E$32,MATCH($C442,'Lists &amp; Settings'!$B$15:$B$32,0)),""))</f>
        <v/>
      </c>
      <c r="J442" s="27" t="str">
        <f aca="false">IF($A442="","",MONTH($A442))</f>
        <v/>
      </c>
      <c r="K442" s="27" t="str">
        <f aca="false">IF($A442="","",YEAR($A442))</f>
        <v/>
      </c>
    </row>
    <row r="443" customFormat="false" ht="15" hidden="false" customHeight="false" outlineLevel="0" collapsed="false">
      <c r="A443" s="28"/>
      <c r="B443" s="29"/>
      <c r="C443" s="29"/>
      <c r="D443" s="29"/>
      <c r="E443" s="30"/>
      <c r="F443" s="29"/>
      <c r="G443" s="27" t="str">
        <f aca="false">IF($C443="","",IFERROR(INDEX('Lists &amp; Settings'!$C$15:$C$32,MATCH($C443,'Lists &amp; Settings'!$B$15:$B$32,0)),""))</f>
        <v/>
      </c>
      <c r="H443" s="27" t="str">
        <f aca="false">IF($C443="","",IFERROR(INDEX('Lists &amp; Settings'!$D$15:$D$32,MATCH($C443,'Lists &amp; Settings'!$B$15:$B$32,0)),""))</f>
        <v/>
      </c>
      <c r="I443" s="27" t="str">
        <f aca="false">IF($C443="","",IFERROR(INDEX('Lists &amp; Settings'!$E$15:$E$32,MATCH($C443,'Lists &amp; Settings'!$B$15:$B$32,0)),""))</f>
        <v/>
      </c>
      <c r="J443" s="27" t="str">
        <f aca="false">IF($A443="","",MONTH($A443))</f>
        <v/>
      </c>
      <c r="K443" s="27" t="str">
        <f aca="false">IF($A443="","",YEAR($A443))</f>
        <v/>
      </c>
    </row>
    <row r="444" customFormat="false" ht="15" hidden="false" customHeight="false" outlineLevel="0" collapsed="false">
      <c r="A444" s="28"/>
      <c r="B444" s="29"/>
      <c r="C444" s="29"/>
      <c r="D444" s="29"/>
      <c r="E444" s="30"/>
      <c r="F444" s="29"/>
      <c r="G444" s="27" t="str">
        <f aca="false">IF($C444="","",IFERROR(INDEX('Lists &amp; Settings'!$C$15:$C$32,MATCH($C444,'Lists &amp; Settings'!$B$15:$B$32,0)),""))</f>
        <v/>
      </c>
      <c r="H444" s="27" t="str">
        <f aca="false">IF($C444="","",IFERROR(INDEX('Lists &amp; Settings'!$D$15:$D$32,MATCH($C444,'Lists &amp; Settings'!$B$15:$B$32,0)),""))</f>
        <v/>
      </c>
      <c r="I444" s="27" t="str">
        <f aca="false">IF($C444="","",IFERROR(INDEX('Lists &amp; Settings'!$E$15:$E$32,MATCH($C444,'Lists &amp; Settings'!$B$15:$B$32,0)),""))</f>
        <v/>
      </c>
      <c r="J444" s="27" t="str">
        <f aca="false">IF($A444="","",MONTH($A444))</f>
        <v/>
      </c>
      <c r="K444" s="27" t="str">
        <f aca="false">IF($A444="","",YEAR($A444))</f>
        <v/>
      </c>
    </row>
    <row r="445" customFormat="false" ht="15" hidden="false" customHeight="false" outlineLevel="0" collapsed="false">
      <c r="A445" s="28"/>
      <c r="B445" s="29"/>
      <c r="C445" s="29"/>
      <c r="D445" s="29"/>
      <c r="E445" s="30"/>
      <c r="F445" s="29"/>
      <c r="G445" s="27" t="str">
        <f aca="false">IF($C445="","",IFERROR(INDEX('Lists &amp; Settings'!$C$15:$C$32,MATCH($C445,'Lists &amp; Settings'!$B$15:$B$32,0)),""))</f>
        <v/>
      </c>
      <c r="H445" s="27" t="str">
        <f aca="false">IF($C445="","",IFERROR(INDEX('Lists &amp; Settings'!$D$15:$D$32,MATCH($C445,'Lists &amp; Settings'!$B$15:$B$32,0)),""))</f>
        <v/>
      </c>
      <c r="I445" s="27" t="str">
        <f aca="false">IF($C445="","",IFERROR(INDEX('Lists &amp; Settings'!$E$15:$E$32,MATCH($C445,'Lists &amp; Settings'!$B$15:$B$32,0)),""))</f>
        <v/>
      </c>
      <c r="J445" s="27" t="str">
        <f aca="false">IF($A445="","",MONTH($A445))</f>
        <v/>
      </c>
      <c r="K445" s="27" t="str">
        <f aca="false">IF($A445="","",YEAR($A445))</f>
        <v/>
      </c>
    </row>
    <row r="446" customFormat="false" ht="15" hidden="false" customHeight="false" outlineLevel="0" collapsed="false">
      <c r="A446" s="28"/>
      <c r="B446" s="29"/>
      <c r="C446" s="29"/>
      <c r="D446" s="29"/>
      <c r="E446" s="30"/>
      <c r="F446" s="29"/>
      <c r="G446" s="27" t="str">
        <f aca="false">IF($C446="","",IFERROR(INDEX('Lists &amp; Settings'!$C$15:$C$32,MATCH($C446,'Lists &amp; Settings'!$B$15:$B$32,0)),""))</f>
        <v/>
      </c>
      <c r="H446" s="27" t="str">
        <f aca="false">IF($C446="","",IFERROR(INDEX('Lists &amp; Settings'!$D$15:$D$32,MATCH($C446,'Lists &amp; Settings'!$B$15:$B$32,0)),""))</f>
        <v/>
      </c>
      <c r="I446" s="27" t="str">
        <f aca="false">IF($C446="","",IFERROR(INDEX('Lists &amp; Settings'!$E$15:$E$32,MATCH($C446,'Lists &amp; Settings'!$B$15:$B$32,0)),""))</f>
        <v/>
      </c>
      <c r="J446" s="27" t="str">
        <f aca="false">IF($A446="","",MONTH($A446))</f>
        <v/>
      </c>
      <c r="K446" s="27" t="str">
        <f aca="false">IF($A446="","",YEAR($A446))</f>
        <v/>
      </c>
    </row>
    <row r="447" customFormat="false" ht="15" hidden="false" customHeight="false" outlineLevel="0" collapsed="false">
      <c r="A447" s="28"/>
      <c r="B447" s="29"/>
      <c r="C447" s="29"/>
      <c r="D447" s="29"/>
      <c r="E447" s="30"/>
      <c r="F447" s="29"/>
      <c r="G447" s="27" t="str">
        <f aca="false">IF($C447="","",IFERROR(INDEX('Lists &amp; Settings'!$C$15:$C$32,MATCH($C447,'Lists &amp; Settings'!$B$15:$B$32,0)),""))</f>
        <v/>
      </c>
      <c r="H447" s="27" t="str">
        <f aca="false">IF($C447="","",IFERROR(INDEX('Lists &amp; Settings'!$D$15:$D$32,MATCH($C447,'Lists &amp; Settings'!$B$15:$B$32,0)),""))</f>
        <v/>
      </c>
      <c r="I447" s="27" t="str">
        <f aca="false">IF($C447="","",IFERROR(INDEX('Lists &amp; Settings'!$E$15:$E$32,MATCH($C447,'Lists &amp; Settings'!$B$15:$B$32,0)),""))</f>
        <v/>
      </c>
      <c r="J447" s="27" t="str">
        <f aca="false">IF($A447="","",MONTH($A447))</f>
        <v/>
      </c>
      <c r="K447" s="27" t="str">
        <f aca="false">IF($A447="","",YEAR($A447))</f>
        <v/>
      </c>
    </row>
    <row r="448" customFormat="false" ht="15" hidden="false" customHeight="false" outlineLevel="0" collapsed="false">
      <c r="A448" s="28"/>
      <c r="B448" s="29"/>
      <c r="C448" s="29"/>
      <c r="D448" s="29"/>
      <c r="E448" s="30"/>
      <c r="F448" s="29"/>
      <c r="G448" s="27" t="str">
        <f aca="false">IF($C448="","",IFERROR(INDEX('Lists &amp; Settings'!$C$15:$C$32,MATCH($C448,'Lists &amp; Settings'!$B$15:$B$32,0)),""))</f>
        <v/>
      </c>
      <c r="H448" s="27" t="str">
        <f aca="false">IF($C448="","",IFERROR(INDEX('Lists &amp; Settings'!$D$15:$D$32,MATCH($C448,'Lists &amp; Settings'!$B$15:$B$32,0)),""))</f>
        <v/>
      </c>
      <c r="I448" s="27" t="str">
        <f aca="false">IF($C448="","",IFERROR(INDEX('Lists &amp; Settings'!$E$15:$E$32,MATCH($C448,'Lists &amp; Settings'!$B$15:$B$32,0)),""))</f>
        <v/>
      </c>
      <c r="J448" s="27" t="str">
        <f aca="false">IF($A448="","",MONTH($A448))</f>
        <v/>
      </c>
      <c r="K448" s="27" t="str">
        <f aca="false">IF($A448="","",YEAR($A448))</f>
        <v/>
      </c>
    </row>
    <row r="449" customFormat="false" ht="15" hidden="false" customHeight="false" outlineLevel="0" collapsed="false">
      <c r="A449" s="28"/>
      <c r="B449" s="29"/>
      <c r="C449" s="29"/>
      <c r="D449" s="29"/>
      <c r="E449" s="30"/>
      <c r="F449" s="29"/>
      <c r="G449" s="27" t="str">
        <f aca="false">IF($C449="","",IFERROR(INDEX('Lists &amp; Settings'!$C$15:$C$32,MATCH($C449,'Lists &amp; Settings'!$B$15:$B$32,0)),""))</f>
        <v/>
      </c>
      <c r="H449" s="27" t="str">
        <f aca="false">IF($C449="","",IFERROR(INDEX('Lists &amp; Settings'!$D$15:$D$32,MATCH($C449,'Lists &amp; Settings'!$B$15:$B$32,0)),""))</f>
        <v/>
      </c>
      <c r="I449" s="27" t="str">
        <f aca="false">IF($C449="","",IFERROR(INDEX('Lists &amp; Settings'!$E$15:$E$32,MATCH($C449,'Lists &amp; Settings'!$B$15:$B$32,0)),""))</f>
        <v/>
      </c>
      <c r="J449" s="27" t="str">
        <f aca="false">IF($A449="","",MONTH($A449))</f>
        <v/>
      </c>
      <c r="K449" s="27" t="str">
        <f aca="false">IF($A449="","",YEAR($A449))</f>
        <v/>
      </c>
    </row>
    <row r="450" customFormat="false" ht="15" hidden="false" customHeight="false" outlineLevel="0" collapsed="false">
      <c r="A450" s="28"/>
      <c r="B450" s="29"/>
      <c r="C450" s="29"/>
      <c r="D450" s="29"/>
      <c r="E450" s="30"/>
      <c r="F450" s="29"/>
      <c r="G450" s="27" t="str">
        <f aca="false">IF($C450="","",IFERROR(INDEX('Lists &amp; Settings'!$C$15:$C$32,MATCH($C450,'Lists &amp; Settings'!$B$15:$B$32,0)),""))</f>
        <v/>
      </c>
      <c r="H450" s="27" t="str">
        <f aca="false">IF($C450="","",IFERROR(INDEX('Lists &amp; Settings'!$D$15:$D$32,MATCH($C450,'Lists &amp; Settings'!$B$15:$B$32,0)),""))</f>
        <v/>
      </c>
      <c r="I450" s="27" t="str">
        <f aca="false">IF($C450="","",IFERROR(INDEX('Lists &amp; Settings'!$E$15:$E$32,MATCH($C450,'Lists &amp; Settings'!$B$15:$B$32,0)),""))</f>
        <v/>
      </c>
      <c r="J450" s="27" t="str">
        <f aca="false">IF($A450="","",MONTH($A450))</f>
        <v/>
      </c>
      <c r="K450" s="27" t="str">
        <f aca="false">IF($A450="","",YEAR($A450))</f>
        <v/>
      </c>
    </row>
    <row r="451" customFormat="false" ht="15" hidden="false" customHeight="false" outlineLevel="0" collapsed="false">
      <c r="A451" s="28"/>
      <c r="B451" s="29"/>
      <c r="C451" s="29"/>
      <c r="D451" s="29"/>
      <c r="E451" s="30"/>
      <c r="F451" s="29"/>
      <c r="G451" s="27" t="str">
        <f aca="false">IF($C451="","",IFERROR(INDEX('Lists &amp; Settings'!$C$15:$C$32,MATCH($C451,'Lists &amp; Settings'!$B$15:$B$32,0)),""))</f>
        <v/>
      </c>
      <c r="H451" s="27" t="str">
        <f aca="false">IF($C451="","",IFERROR(INDEX('Lists &amp; Settings'!$D$15:$D$32,MATCH($C451,'Lists &amp; Settings'!$B$15:$B$32,0)),""))</f>
        <v/>
      </c>
      <c r="I451" s="27" t="str">
        <f aca="false">IF($C451="","",IFERROR(INDEX('Lists &amp; Settings'!$E$15:$E$32,MATCH($C451,'Lists &amp; Settings'!$B$15:$B$32,0)),""))</f>
        <v/>
      </c>
      <c r="J451" s="27" t="str">
        <f aca="false">IF($A451="","",MONTH($A451))</f>
        <v/>
      </c>
      <c r="K451" s="27" t="str">
        <f aca="false">IF($A451="","",YEAR($A451))</f>
        <v/>
      </c>
    </row>
    <row r="452" customFormat="false" ht="15" hidden="false" customHeight="false" outlineLevel="0" collapsed="false">
      <c r="A452" s="28"/>
      <c r="B452" s="29"/>
      <c r="C452" s="29"/>
      <c r="D452" s="29"/>
      <c r="E452" s="30"/>
      <c r="F452" s="29"/>
      <c r="G452" s="27" t="str">
        <f aca="false">IF($C452="","",IFERROR(INDEX('Lists &amp; Settings'!$C$15:$C$32,MATCH($C452,'Lists &amp; Settings'!$B$15:$B$32,0)),""))</f>
        <v/>
      </c>
      <c r="H452" s="27" t="str">
        <f aca="false">IF($C452="","",IFERROR(INDEX('Lists &amp; Settings'!$D$15:$D$32,MATCH($C452,'Lists &amp; Settings'!$B$15:$B$32,0)),""))</f>
        <v/>
      </c>
      <c r="I452" s="27" t="str">
        <f aca="false">IF($C452="","",IFERROR(INDEX('Lists &amp; Settings'!$E$15:$E$32,MATCH($C452,'Lists &amp; Settings'!$B$15:$B$32,0)),""))</f>
        <v/>
      </c>
      <c r="J452" s="27" t="str">
        <f aca="false">IF($A452="","",MONTH($A452))</f>
        <v/>
      </c>
      <c r="K452" s="27" t="str">
        <f aca="false">IF($A452="","",YEAR($A452))</f>
        <v/>
      </c>
    </row>
    <row r="453" customFormat="false" ht="15" hidden="false" customHeight="false" outlineLevel="0" collapsed="false">
      <c r="A453" s="28"/>
      <c r="B453" s="29"/>
      <c r="C453" s="29"/>
      <c r="D453" s="29"/>
      <c r="E453" s="30"/>
      <c r="F453" s="29"/>
      <c r="G453" s="27" t="str">
        <f aca="false">IF($C453="","",IFERROR(INDEX('Lists &amp; Settings'!$C$15:$C$32,MATCH($C453,'Lists &amp; Settings'!$B$15:$B$32,0)),""))</f>
        <v/>
      </c>
      <c r="H453" s="27" t="str">
        <f aca="false">IF($C453="","",IFERROR(INDEX('Lists &amp; Settings'!$D$15:$D$32,MATCH($C453,'Lists &amp; Settings'!$B$15:$B$32,0)),""))</f>
        <v/>
      </c>
      <c r="I453" s="27" t="str">
        <f aca="false">IF($C453="","",IFERROR(INDEX('Lists &amp; Settings'!$E$15:$E$32,MATCH($C453,'Lists &amp; Settings'!$B$15:$B$32,0)),""))</f>
        <v/>
      </c>
      <c r="J453" s="27" t="str">
        <f aca="false">IF($A453="","",MONTH($A453))</f>
        <v/>
      </c>
      <c r="K453" s="27" t="str">
        <f aca="false">IF($A453="","",YEAR($A453))</f>
        <v/>
      </c>
    </row>
    <row r="454" customFormat="false" ht="15" hidden="false" customHeight="false" outlineLevel="0" collapsed="false">
      <c r="A454" s="28"/>
      <c r="B454" s="29"/>
      <c r="C454" s="29"/>
      <c r="D454" s="29"/>
      <c r="E454" s="30"/>
      <c r="F454" s="29"/>
      <c r="G454" s="27" t="str">
        <f aca="false">IF($C454="","",IFERROR(INDEX('Lists &amp; Settings'!$C$15:$C$32,MATCH($C454,'Lists &amp; Settings'!$B$15:$B$32,0)),""))</f>
        <v/>
      </c>
      <c r="H454" s="27" t="str">
        <f aca="false">IF($C454="","",IFERROR(INDEX('Lists &amp; Settings'!$D$15:$D$32,MATCH($C454,'Lists &amp; Settings'!$B$15:$B$32,0)),""))</f>
        <v/>
      </c>
      <c r="I454" s="27" t="str">
        <f aca="false">IF($C454="","",IFERROR(INDEX('Lists &amp; Settings'!$E$15:$E$32,MATCH($C454,'Lists &amp; Settings'!$B$15:$B$32,0)),""))</f>
        <v/>
      </c>
      <c r="J454" s="27" t="str">
        <f aca="false">IF($A454="","",MONTH($A454))</f>
        <v/>
      </c>
      <c r="K454" s="27" t="str">
        <f aca="false">IF($A454="","",YEAR($A454))</f>
        <v/>
      </c>
    </row>
    <row r="455" customFormat="false" ht="15" hidden="false" customHeight="false" outlineLevel="0" collapsed="false">
      <c r="A455" s="28"/>
      <c r="B455" s="29"/>
      <c r="C455" s="29"/>
      <c r="D455" s="29"/>
      <c r="E455" s="30"/>
      <c r="F455" s="29"/>
      <c r="G455" s="27" t="str">
        <f aca="false">IF($C455="","",IFERROR(INDEX('Lists &amp; Settings'!$C$15:$C$32,MATCH($C455,'Lists &amp; Settings'!$B$15:$B$32,0)),""))</f>
        <v/>
      </c>
      <c r="H455" s="27" t="str">
        <f aca="false">IF($C455="","",IFERROR(INDEX('Lists &amp; Settings'!$D$15:$D$32,MATCH($C455,'Lists &amp; Settings'!$B$15:$B$32,0)),""))</f>
        <v/>
      </c>
      <c r="I455" s="27" t="str">
        <f aca="false">IF($C455="","",IFERROR(INDEX('Lists &amp; Settings'!$E$15:$E$32,MATCH($C455,'Lists &amp; Settings'!$B$15:$B$32,0)),""))</f>
        <v/>
      </c>
      <c r="J455" s="27" t="str">
        <f aca="false">IF($A455="","",MONTH($A455))</f>
        <v/>
      </c>
      <c r="K455" s="27" t="str">
        <f aca="false">IF($A455="","",YEAR($A455))</f>
        <v/>
      </c>
    </row>
    <row r="456" customFormat="false" ht="15" hidden="false" customHeight="false" outlineLevel="0" collapsed="false">
      <c r="A456" s="28"/>
      <c r="B456" s="29"/>
      <c r="C456" s="29"/>
      <c r="D456" s="29"/>
      <c r="E456" s="30"/>
      <c r="F456" s="29"/>
      <c r="G456" s="27" t="str">
        <f aca="false">IF($C456="","",IFERROR(INDEX('Lists &amp; Settings'!$C$15:$C$32,MATCH($C456,'Lists &amp; Settings'!$B$15:$B$32,0)),""))</f>
        <v/>
      </c>
      <c r="H456" s="27" t="str">
        <f aca="false">IF($C456="","",IFERROR(INDEX('Lists &amp; Settings'!$D$15:$D$32,MATCH($C456,'Lists &amp; Settings'!$B$15:$B$32,0)),""))</f>
        <v/>
      </c>
      <c r="I456" s="27" t="str">
        <f aca="false">IF($C456="","",IFERROR(INDEX('Lists &amp; Settings'!$E$15:$E$32,MATCH($C456,'Lists &amp; Settings'!$B$15:$B$32,0)),""))</f>
        <v/>
      </c>
      <c r="J456" s="27" t="str">
        <f aca="false">IF($A456="","",MONTH($A456))</f>
        <v/>
      </c>
      <c r="K456" s="27" t="str">
        <f aca="false">IF($A456="","",YEAR($A456))</f>
        <v/>
      </c>
    </row>
    <row r="457" customFormat="false" ht="15" hidden="false" customHeight="false" outlineLevel="0" collapsed="false">
      <c r="A457" s="28"/>
      <c r="B457" s="29"/>
      <c r="C457" s="29"/>
      <c r="D457" s="29"/>
      <c r="E457" s="30"/>
      <c r="F457" s="29"/>
      <c r="G457" s="27" t="str">
        <f aca="false">IF($C457="","",IFERROR(INDEX('Lists &amp; Settings'!$C$15:$C$32,MATCH($C457,'Lists &amp; Settings'!$B$15:$B$32,0)),""))</f>
        <v/>
      </c>
      <c r="H457" s="27" t="str">
        <f aca="false">IF($C457="","",IFERROR(INDEX('Lists &amp; Settings'!$D$15:$D$32,MATCH($C457,'Lists &amp; Settings'!$B$15:$B$32,0)),""))</f>
        <v/>
      </c>
      <c r="I457" s="27" t="str">
        <f aca="false">IF($C457="","",IFERROR(INDEX('Lists &amp; Settings'!$E$15:$E$32,MATCH($C457,'Lists &amp; Settings'!$B$15:$B$32,0)),""))</f>
        <v/>
      </c>
      <c r="J457" s="27" t="str">
        <f aca="false">IF($A457="","",MONTH($A457))</f>
        <v/>
      </c>
      <c r="K457" s="27" t="str">
        <f aca="false">IF($A457="","",YEAR($A457))</f>
        <v/>
      </c>
    </row>
    <row r="458" customFormat="false" ht="15" hidden="false" customHeight="false" outlineLevel="0" collapsed="false">
      <c r="A458" s="28"/>
      <c r="B458" s="29"/>
      <c r="C458" s="29"/>
      <c r="D458" s="29"/>
      <c r="E458" s="30"/>
      <c r="F458" s="29"/>
      <c r="G458" s="27" t="str">
        <f aca="false">IF($C458="","",IFERROR(INDEX('Lists &amp; Settings'!$C$15:$C$32,MATCH($C458,'Lists &amp; Settings'!$B$15:$B$32,0)),""))</f>
        <v/>
      </c>
      <c r="H458" s="27" t="str">
        <f aca="false">IF($C458="","",IFERROR(INDEX('Lists &amp; Settings'!$D$15:$D$32,MATCH($C458,'Lists &amp; Settings'!$B$15:$B$32,0)),""))</f>
        <v/>
      </c>
      <c r="I458" s="27" t="str">
        <f aca="false">IF($C458="","",IFERROR(INDEX('Lists &amp; Settings'!$E$15:$E$32,MATCH($C458,'Lists &amp; Settings'!$B$15:$B$32,0)),""))</f>
        <v/>
      </c>
      <c r="J458" s="27" t="str">
        <f aca="false">IF($A458="","",MONTH($A458))</f>
        <v/>
      </c>
      <c r="K458" s="27" t="str">
        <f aca="false">IF($A458="","",YEAR($A458))</f>
        <v/>
      </c>
    </row>
    <row r="459" customFormat="false" ht="15" hidden="false" customHeight="false" outlineLevel="0" collapsed="false">
      <c r="A459" s="28"/>
      <c r="B459" s="29"/>
      <c r="C459" s="29"/>
      <c r="D459" s="29"/>
      <c r="E459" s="30"/>
      <c r="F459" s="29"/>
      <c r="G459" s="27" t="str">
        <f aca="false">IF($C459="","",IFERROR(INDEX('Lists &amp; Settings'!$C$15:$C$32,MATCH($C459,'Lists &amp; Settings'!$B$15:$B$32,0)),""))</f>
        <v/>
      </c>
      <c r="H459" s="27" t="str">
        <f aca="false">IF($C459="","",IFERROR(INDEX('Lists &amp; Settings'!$D$15:$D$32,MATCH($C459,'Lists &amp; Settings'!$B$15:$B$32,0)),""))</f>
        <v/>
      </c>
      <c r="I459" s="27" t="str">
        <f aca="false">IF($C459="","",IFERROR(INDEX('Lists &amp; Settings'!$E$15:$E$32,MATCH($C459,'Lists &amp; Settings'!$B$15:$B$32,0)),""))</f>
        <v/>
      </c>
      <c r="J459" s="27" t="str">
        <f aca="false">IF($A459="","",MONTH($A459))</f>
        <v/>
      </c>
      <c r="K459" s="27" t="str">
        <f aca="false">IF($A459="","",YEAR($A459))</f>
        <v/>
      </c>
    </row>
    <row r="460" customFormat="false" ht="15" hidden="false" customHeight="false" outlineLevel="0" collapsed="false">
      <c r="A460" s="28"/>
      <c r="B460" s="29"/>
      <c r="C460" s="29"/>
      <c r="D460" s="29"/>
      <c r="E460" s="30"/>
      <c r="F460" s="29"/>
      <c r="G460" s="27" t="str">
        <f aca="false">IF($C460="","",IFERROR(INDEX('Lists &amp; Settings'!$C$15:$C$32,MATCH($C460,'Lists &amp; Settings'!$B$15:$B$32,0)),""))</f>
        <v/>
      </c>
      <c r="H460" s="27" t="str">
        <f aca="false">IF($C460="","",IFERROR(INDEX('Lists &amp; Settings'!$D$15:$D$32,MATCH($C460,'Lists &amp; Settings'!$B$15:$B$32,0)),""))</f>
        <v/>
      </c>
      <c r="I460" s="27" t="str">
        <f aca="false">IF($C460="","",IFERROR(INDEX('Lists &amp; Settings'!$E$15:$E$32,MATCH($C460,'Lists &amp; Settings'!$B$15:$B$32,0)),""))</f>
        <v/>
      </c>
      <c r="J460" s="27" t="str">
        <f aca="false">IF($A460="","",MONTH($A460))</f>
        <v/>
      </c>
      <c r="K460" s="27" t="str">
        <f aca="false">IF($A460="","",YEAR($A460))</f>
        <v/>
      </c>
    </row>
    <row r="461" customFormat="false" ht="15" hidden="false" customHeight="false" outlineLevel="0" collapsed="false">
      <c r="A461" s="28"/>
      <c r="B461" s="29"/>
      <c r="C461" s="29"/>
      <c r="D461" s="29"/>
      <c r="E461" s="30"/>
      <c r="F461" s="29"/>
      <c r="G461" s="27" t="str">
        <f aca="false">IF($C461="","",IFERROR(INDEX('Lists &amp; Settings'!$C$15:$C$32,MATCH($C461,'Lists &amp; Settings'!$B$15:$B$32,0)),""))</f>
        <v/>
      </c>
      <c r="H461" s="27" t="str">
        <f aca="false">IF($C461="","",IFERROR(INDEX('Lists &amp; Settings'!$D$15:$D$32,MATCH($C461,'Lists &amp; Settings'!$B$15:$B$32,0)),""))</f>
        <v/>
      </c>
      <c r="I461" s="27" t="str">
        <f aca="false">IF($C461="","",IFERROR(INDEX('Lists &amp; Settings'!$E$15:$E$32,MATCH($C461,'Lists &amp; Settings'!$B$15:$B$32,0)),""))</f>
        <v/>
      </c>
      <c r="J461" s="27" t="str">
        <f aca="false">IF($A461="","",MONTH($A461))</f>
        <v/>
      </c>
      <c r="K461" s="27" t="str">
        <f aca="false">IF($A461="","",YEAR($A461))</f>
        <v/>
      </c>
    </row>
    <row r="462" customFormat="false" ht="15" hidden="false" customHeight="false" outlineLevel="0" collapsed="false">
      <c r="A462" s="28"/>
      <c r="B462" s="29"/>
      <c r="C462" s="29"/>
      <c r="D462" s="29"/>
      <c r="E462" s="30"/>
      <c r="F462" s="29"/>
      <c r="G462" s="27" t="str">
        <f aca="false">IF($C462="","",IFERROR(INDEX('Lists &amp; Settings'!$C$15:$C$32,MATCH($C462,'Lists &amp; Settings'!$B$15:$B$32,0)),""))</f>
        <v/>
      </c>
      <c r="H462" s="27" t="str">
        <f aca="false">IF($C462="","",IFERROR(INDEX('Lists &amp; Settings'!$D$15:$D$32,MATCH($C462,'Lists &amp; Settings'!$B$15:$B$32,0)),""))</f>
        <v/>
      </c>
      <c r="I462" s="27" t="str">
        <f aca="false">IF($C462="","",IFERROR(INDEX('Lists &amp; Settings'!$E$15:$E$32,MATCH($C462,'Lists &amp; Settings'!$B$15:$B$32,0)),""))</f>
        <v/>
      </c>
      <c r="J462" s="27" t="str">
        <f aca="false">IF($A462="","",MONTH($A462))</f>
        <v/>
      </c>
      <c r="K462" s="27" t="str">
        <f aca="false">IF($A462="","",YEAR($A462))</f>
        <v/>
      </c>
    </row>
    <row r="463" customFormat="false" ht="15" hidden="false" customHeight="false" outlineLevel="0" collapsed="false">
      <c r="A463" s="28"/>
      <c r="B463" s="29"/>
      <c r="C463" s="29"/>
      <c r="D463" s="29"/>
      <c r="E463" s="30"/>
      <c r="F463" s="29"/>
      <c r="G463" s="27" t="str">
        <f aca="false">IF($C463="","",IFERROR(INDEX('Lists &amp; Settings'!$C$15:$C$32,MATCH($C463,'Lists &amp; Settings'!$B$15:$B$32,0)),""))</f>
        <v/>
      </c>
      <c r="H463" s="27" t="str">
        <f aca="false">IF($C463="","",IFERROR(INDEX('Lists &amp; Settings'!$D$15:$D$32,MATCH($C463,'Lists &amp; Settings'!$B$15:$B$32,0)),""))</f>
        <v/>
      </c>
      <c r="I463" s="27" t="str">
        <f aca="false">IF($C463="","",IFERROR(INDEX('Lists &amp; Settings'!$E$15:$E$32,MATCH($C463,'Lists &amp; Settings'!$B$15:$B$32,0)),""))</f>
        <v/>
      </c>
      <c r="J463" s="27" t="str">
        <f aca="false">IF($A463="","",MONTH($A463))</f>
        <v/>
      </c>
      <c r="K463" s="27" t="str">
        <f aca="false">IF($A463="","",YEAR($A463))</f>
        <v/>
      </c>
    </row>
    <row r="464" customFormat="false" ht="15" hidden="false" customHeight="false" outlineLevel="0" collapsed="false">
      <c r="A464" s="28"/>
      <c r="B464" s="29"/>
      <c r="C464" s="29"/>
      <c r="D464" s="29"/>
      <c r="E464" s="30"/>
      <c r="F464" s="29"/>
      <c r="G464" s="27" t="str">
        <f aca="false">IF($C464="","",IFERROR(INDEX('Lists &amp; Settings'!$C$15:$C$32,MATCH($C464,'Lists &amp; Settings'!$B$15:$B$32,0)),""))</f>
        <v/>
      </c>
      <c r="H464" s="27" t="str">
        <f aca="false">IF($C464="","",IFERROR(INDEX('Lists &amp; Settings'!$D$15:$D$32,MATCH($C464,'Lists &amp; Settings'!$B$15:$B$32,0)),""))</f>
        <v/>
      </c>
      <c r="I464" s="27" t="str">
        <f aca="false">IF($C464="","",IFERROR(INDEX('Lists &amp; Settings'!$E$15:$E$32,MATCH($C464,'Lists &amp; Settings'!$B$15:$B$32,0)),""))</f>
        <v/>
      </c>
      <c r="J464" s="27" t="str">
        <f aca="false">IF($A464="","",MONTH($A464))</f>
        <v/>
      </c>
      <c r="K464" s="27" t="str">
        <f aca="false">IF($A464="","",YEAR($A464))</f>
        <v/>
      </c>
    </row>
    <row r="465" customFormat="false" ht="15" hidden="false" customHeight="false" outlineLevel="0" collapsed="false">
      <c r="A465" s="28"/>
      <c r="B465" s="29"/>
      <c r="C465" s="29"/>
      <c r="D465" s="29"/>
      <c r="E465" s="30"/>
      <c r="F465" s="29"/>
      <c r="G465" s="27" t="str">
        <f aca="false">IF($C465="","",IFERROR(INDEX('Lists &amp; Settings'!$C$15:$C$32,MATCH($C465,'Lists &amp; Settings'!$B$15:$B$32,0)),""))</f>
        <v/>
      </c>
      <c r="H465" s="27" t="str">
        <f aca="false">IF($C465="","",IFERROR(INDEX('Lists &amp; Settings'!$D$15:$D$32,MATCH($C465,'Lists &amp; Settings'!$B$15:$B$32,0)),""))</f>
        <v/>
      </c>
      <c r="I465" s="27" t="str">
        <f aca="false">IF($C465="","",IFERROR(INDEX('Lists &amp; Settings'!$E$15:$E$32,MATCH($C465,'Lists &amp; Settings'!$B$15:$B$32,0)),""))</f>
        <v/>
      </c>
      <c r="J465" s="27" t="str">
        <f aca="false">IF($A465="","",MONTH($A465))</f>
        <v/>
      </c>
      <c r="K465" s="27" t="str">
        <f aca="false">IF($A465="","",YEAR($A465))</f>
        <v/>
      </c>
    </row>
    <row r="466" customFormat="false" ht="15" hidden="false" customHeight="false" outlineLevel="0" collapsed="false">
      <c r="A466" s="28"/>
      <c r="B466" s="29"/>
      <c r="C466" s="29"/>
      <c r="D466" s="29"/>
      <c r="E466" s="30"/>
      <c r="F466" s="29"/>
      <c r="G466" s="27" t="str">
        <f aca="false">IF($C466="","",IFERROR(INDEX('Lists &amp; Settings'!$C$15:$C$32,MATCH($C466,'Lists &amp; Settings'!$B$15:$B$32,0)),""))</f>
        <v/>
      </c>
      <c r="H466" s="27" t="str">
        <f aca="false">IF($C466="","",IFERROR(INDEX('Lists &amp; Settings'!$D$15:$D$32,MATCH($C466,'Lists &amp; Settings'!$B$15:$B$32,0)),""))</f>
        <v/>
      </c>
      <c r="I466" s="27" t="str">
        <f aca="false">IF($C466="","",IFERROR(INDEX('Lists &amp; Settings'!$E$15:$E$32,MATCH($C466,'Lists &amp; Settings'!$B$15:$B$32,0)),""))</f>
        <v/>
      </c>
      <c r="J466" s="27" t="str">
        <f aca="false">IF($A466="","",MONTH($A466))</f>
        <v/>
      </c>
      <c r="K466" s="27" t="str">
        <f aca="false">IF($A466="","",YEAR($A466))</f>
        <v/>
      </c>
    </row>
    <row r="467" customFormat="false" ht="15" hidden="false" customHeight="false" outlineLevel="0" collapsed="false">
      <c r="A467" s="28"/>
      <c r="B467" s="29"/>
      <c r="C467" s="29"/>
      <c r="D467" s="29"/>
      <c r="E467" s="30"/>
      <c r="F467" s="29"/>
      <c r="G467" s="27" t="str">
        <f aca="false">IF($C467="","",IFERROR(INDEX('Lists &amp; Settings'!$C$15:$C$32,MATCH($C467,'Lists &amp; Settings'!$B$15:$B$32,0)),""))</f>
        <v/>
      </c>
      <c r="H467" s="27" t="str">
        <f aca="false">IF($C467="","",IFERROR(INDEX('Lists &amp; Settings'!$D$15:$D$32,MATCH($C467,'Lists &amp; Settings'!$B$15:$B$32,0)),""))</f>
        <v/>
      </c>
      <c r="I467" s="27" t="str">
        <f aca="false">IF($C467="","",IFERROR(INDEX('Lists &amp; Settings'!$E$15:$E$32,MATCH($C467,'Lists &amp; Settings'!$B$15:$B$32,0)),""))</f>
        <v/>
      </c>
      <c r="J467" s="27" t="str">
        <f aca="false">IF($A467="","",MONTH($A467))</f>
        <v/>
      </c>
      <c r="K467" s="27" t="str">
        <f aca="false">IF($A467="","",YEAR($A467))</f>
        <v/>
      </c>
    </row>
    <row r="468" customFormat="false" ht="15" hidden="false" customHeight="false" outlineLevel="0" collapsed="false">
      <c r="A468" s="28"/>
      <c r="B468" s="29"/>
      <c r="C468" s="29"/>
      <c r="D468" s="29"/>
      <c r="E468" s="30"/>
      <c r="F468" s="29"/>
      <c r="G468" s="27" t="str">
        <f aca="false">IF($C468="","",IFERROR(INDEX('Lists &amp; Settings'!$C$15:$C$32,MATCH($C468,'Lists &amp; Settings'!$B$15:$B$32,0)),""))</f>
        <v/>
      </c>
      <c r="H468" s="27" t="str">
        <f aca="false">IF($C468="","",IFERROR(INDEX('Lists &amp; Settings'!$D$15:$D$32,MATCH($C468,'Lists &amp; Settings'!$B$15:$B$32,0)),""))</f>
        <v/>
      </c>
      <c r="I468" s="27" t="str">
        <f aca="false">IF($C468="","",IFERROR(INDEX('Lists &amp; Settings'!$E$15:$E$32,MATCH($C468,'Lists &amp; Settings'!$B$15:$B$32,0)),""))</f>
        <v/>
      </c>
      <c r="J468" s="27" t="str">
        <f aca="false">IF($A468="","",MONTH($A468))</f>
        <v/>
      </c>
      <c r="K468" s="27" t="str">
        <f aca="false">IF($A468="","",YEAR($A468))</f>
        <v/>
      </c>
    </row>
    <row r="469" customFormat="false" ht="15" hidden="false" customHeight="false" outlineLevel="0" collapsed="false">
      <c r="A469" s="28"/>
      <c r="B469" s="29"/>
      <c r="C469" s="29"/>
      <c r="D469" s="29"/>
      <c r="E469" s="30"/>
      <c r="F469" s="29"/>
      <c r="G469" s="27" t="str">
        <f aca="false">IF($C469="","",IFERROR(INDEX('Lists &amp; Settings'!$C$15:$C$32,MATCH($C469,'Lists &amp; Settings'!$B$15:$B$32,0)),""))</f>
        <v/>
      </c>
      <c r="H469" s="27" t="str">
        <f aca="false">IF($C469="","",IFERROR(INDEX('Lists &amp; Settings'!$D$15:$D$32,MATCH($C469,'Lists &amp; Settings'!$B$15:$B$32,0)),""))</f>
        <v/>
      </c>
      <c r="I469" s="27" t="str">
        <f aca="false">IF($C469="","",IFERROR(INDEX('Lists &amp; Settings'!$E$15:$E$32,MATCH($C469,'Lists &amp; Settings'!$B$15:$B$32,0)),""))</f>
        <v/>
      </c>
      <c r="J469" s="27" t="str">
        <f aca="false">IF($A469="","",MONTH($A469))</f>
        <v/>
      </c>
      <c r="K469" s="27" t="str">
        <f aca="false">IF($A469="","",YEAR($A469))</f>
        <v/>
      </c>
    </row>
    <row r="470" customFormat="false" ht="15" hidden="false" customHeight="false" outlineLevel="0" collapsed="false">
      <c r="A470" s="28"/>
      <c r="B470" s="29"/>
      <c r="C470" s="29"/>
      <c r="D470" s="29"/>
      <c r="E470" s="30"/>
      <c r="F470" s="29"/>
      <c r="G470" s="27" t="str">
        <f aca="false">IF($C470="","",IFERROR(INDEX('Lists &amp; Settings'!$C$15:$C$32,MATCH($C470,'Lists &amp; Settings'!$B$15:$B$32,0)),""))</f>
        <v/>
      </c>
      <c r="H470" s="27" t="str">
        <f aca="false">IF($C470="","",IFERROR(INDEX('Lists &amp; Settings'!$D$15:$D$32,MATCH($C470,'Lists &amp; Settings'!$B$15:$B$32,0)),""))</f>
        <v/>
      </c>
      <c r="I470" s="27" t="str">
        <f aca="false">IF($C470="","",IFERROR(INDEX('Lists &amp; Settings'!$E$15:$E$32,MATCH($C470,'Lists &amp; Settings'!$B$15:$B$32,0)),""))</f>
        <v/>
      </c>
      <c r="J470" s="27" t="str">
        <f aca="false">IF($A470="","",MONTH($A470))</f>
        <v/>
      </c>
      <c r="K470" s="27" t="str">
        <f aca="false">IF($A470="","",YEAR($A470))</f>
        <v/>
      </c>
    </row>
    <row r="471" customFormat="false" ht="15" hidden="false" customHeight="false" outlineLevel="0" collapsed="false">
      <c r="A471" s="28"/>
      <c r="B471" s="29"/>
      <c r="C471" s="29"/>
      <c r="D471" s="29"/>
      <c r="E471" s="30"/>
      <c r="F471" s="29"/>
      <c r="G471" s="27" t="str">
        <f aca="false">IF($C471="","",IFERROR(INDEX('Lists &amp; Settings'!$C$15:$C$32,MATCH($C471,'Lists &amp; Settings'!$B$15:$B$32,0)),""))</f>
        <v/>
      </c>
      <c r="H471" s="27" t="str">
        <f aca="false">IF($C471="","",IFERROR(INDEX('Lists &amp; Settings'!$D$15:$D$32,MATCH($C471,'Lists &amp; Settings'!$B$15:$B$32,0)),""))</f>
        <v/>
      </c>
      <c r="I471" s="27" t="str">
        <f aca="false">IF($C471="","",IFERROR(INDEX('Lists &amp; Settings'!$E$15:$E$32,MATCH($C471,'Lists &amp; Settings'!$B$15:$B$32,0)),""))</f>
        <v/>
      </c>
      <c r="J471" s="27" t="str">
        <f aca="false">IF($A471="","",MONTH($A471))</f>
        <v/>
      </c>
      <c r="K471" s="27" t="str">
        <f aca="false">IF($A471="","",YEAR($A471))</f>
        <v/>
      </c>
    </row>
    <row r="472" customFormat="false" ht="15" hidden="false" customHeight="false" outlineLevel="0" collapsed="false">
      <c r="A472" s="28"/>
      <c r="B472" s="29"/>
      <c r="C472" s="29"/>
      <c r="D472" s="29"/>
      <c r="E472" s="30"/>
      <c r="F472" s="29"/>
      <c r="G472" s="27" t="str">
        <f aca="false">IF($C472="","",IFERROR(INDEX('Lists &amp; Settings'!$C$15:$C$32,MATCH($C472,'Lists &amp; Settings'!$B$15:$B$32,0)),""))</f>
        <v/>
      </c>
      <c r="H472" s="27" t="str">
        <f aca="false">IF($C472="","",IFERROR(INDEX('Lists &amp; Settings'!$D$15:$D$32,MATCH($C472,'Lists &amp; Settings'!$B$15:$B$32,0)),""))</f>
        <v/>
      </c>
      <c r="I472" s="27" t="str">
        <f aca="false">IF($C472="","",IFERROR(INDEX('Lists &amp; Settings'!$E$15:$E$32,MATCH($C472,'Lists &amp; Settings'!$B$15:$B$32,0)),""))</f>
        <v/>
      </c>
      <c r="J472" s="27" t="str">
        <f aca="false">IF($A472="","",MONTH($A472))</f>
        <v/>
      </c>
      <c r="K472" s="27" t="str">
        <f aca="false">IF($A472="","",YEAR($A472))</f>
        <v/>
      </c>
    </row>
    <row r="473" customFormat="false" ht="15" hidden="false" customHeight="false" outlineLevel="0" collapsed="false">
      <c r="A473" s="28"/>
      <c r="B473" s="29"/>
      <c r="C473" s="29"/>
      <c r="D473" s="29"/>
      <c r="E473" s="30"/>
      <c r="F473" s="29"/>
      <c r="G473" s="27" t="str">
        <f aca="false">IF($C473="","",IFERROR(INDEX('Lists &amp; Settings'!$C$15:$C$32,MATCH($C473,'Lists &amp; Settings'!$B$15:$B$32,0)),""))</f>
        <v/>
      </c>
      <c r="H473" s="27" t="str">
        <f aca="false">IF($C473="","",IFERROR(INDEX('Lists &amp; Settings'!$D$15:$D$32,MATCH($C473,'Lists &amp; Settings'!$B$15:$B$32,0)),""))</f>
        <v/>
      </c>
      <c r="I473" s="27" t="str">
        <f aca="false">IF($C473="","",IFERROR(INDEX('Lists &amp; Settings'!$E$15:$E$32,MATCH($C473,'Lists &amp; Settings'!$B$15:$B$32,0)),""))</f>
        <v/>
      </c>
      <c r="J473" s="27" t="str">
        <f aca="false">IF($A473="","",MONTH($A473))</f>
        <v/>
      </c>
      <c r="K473" s="27" t="str">
        <f aca="false">IF($A473="","",YEAR($A473))</f>
        <v/>
      </c>
    </row>
    <row r="474" customFormat="false" ht="15" hidden="false" customHeight="false" outlineLevel="0" collapsed="false">
      <c r="A474" s="28"/>
      <c r="B474" s="29"/>
      <c r="C474" s="29"/>
      <c r="D474" s="29"/>
      <c r="E474" s="30"/>
      <c r="F474" s="29"/>
      <c r="G474" s="27" t="str">
        <f aca="false">IF($C474="","",IFERROR(INDEX('Lists &amp; Settings'!$C$15:$C$32,MATCH($C474,'Lists &amp; Settings'!$B$15:$B$32,0)),""))</f>
        <v/>
      </c>
      <c r="H474" s="27" t="str">
        <f aca="false">IF($C474="","",IFERROR(INDEX('Lists &amp; Settings'!$D$15:$D$32,MATCH($C474,'Lists &amp; Settings'!$B$15:$B$32,0)),""))</f>
        <v/>
      </c>
      <c r="I474" s="27" t="str">
        <f aca="false">IF($C474="","",IFERROR(INDEX('Lists &amp; Settings'!$E$15:$E$32,MATCH($C474,'Lists &amp; Settings'!$B$15:$B$32,0)),""))</f>
        <v/>
      </c>
      <c r="J474" s="27" t="str">
        <f aca="false">IF($A474="","",MONTH($A474))</f>
        <v/>
      </c>
      <c r="K474" s="27" t="str">
        <f aca="false">IF($A474="","",YEAR($A474))</f>
        <v/>
      </c>
    </row>
    <row r="475" customFormat="false" ht="15" hidden="false" customHeight="false" outlineLevel="0" collapsed="false">
      <c r="A475" s="28"/>
      <c r="B475" s="29"/>
      <c r="C475" s="29"/>
      <c r="D475" s="29"/>
      <c r="E475" s="30"/>
      <c r="F475" s="29"/>
      <c r="G475" s="27" t="str">
        <f aca="false">IF($C475="","",IFERROR(INDEX('Lists &amp; Settings'!$C$15:$C$32,MATCH($C475,'Lists &amp; Settings'!$B$15:$B$32,0)),""))</f>
        <v/>
      </c>
      <c r="H475" s="27" t="str">
        <f aca="false">IF($C475="","",IFERROR(INDEX('Lists &amp; Settings'!$D$15:$D$32,MATCH($C475,'Lists &amp; Settings'!$B$15:$B$32,0)),""))</f>
        <v/>
      </c>
      <c r="I475" s="27" t="str">
        <f aca="false">IF($C475="","",IFERROR(INDEX('Lists &amp; Settings'!$E$15:$E$32,MATCH($C475,'Lists &amp; Settings'!$B$15:$B$32,0)),""))</f>
        <v/>
      </c>
      <c r="J475" s="27" t="str">
        <f aca="false">IF($A475="","",MONTH($A475))</f>
        <v/>
      </c>
      <c r="K475" s="27" t="str">
        <f aca="false">IF($A475="","",YEAR($A475))</f>
        <v/>
      </c>
    </row>
    <row r="476" customFormat="false" ht="15" hidden="false" customHeight="false" outlineLevel="0" collapsed="false">
      <c r="A476" s="28"/>
      <c r="B476" s="29"/>
      <c r="C476" s="29"/>
      <c r="D476" s="29"/>
      <c r="E476" s="30"/>
      <c r="F476" s="29"/>
      <c r="G476" s="27" t="str">
        <f aca="false">IF($C476="","",IFERROR(INDEX('Lists &amp; Settings'!$C$15:$C$32,MATCH($C476,'Lists &amp; Settings'!$B$15:$B$32,0)),""))</f>
        <v/>
      </c>
      <c r="H476" s="27" t="str">
        <f aca="false">IF($C476="","",IFERROR(INDEX('Lists &amp; Settings'!$D$15:$D$32,MATCH($C476,'Lists &amp; Settings'!$B$15:$B$32,0)),""))</f>
        <v/>
      </c>
      <c r="I476" s="27" t="str">
        <f aca="false">IF($C476="","",IFERROR(INDEX('Lists &amp; Settings'!$E$15:$E$32,MATCH($C476,'Lists &amp; Settings'!$B$15:$B$32,0)),""))</f>
        <v/>
      </c>
      <c r="J476" s="27" t="str">
        <f aca="false">IF($A476="","",MONTH($A476))</f>
        <v/>
      </c>
      <c r="K476" s="27" t="str">
        <f aca="false">IF($A476="","",YEAR($A476))</f>
        <v/>
      </c>
    </row>
    <row r="477" customFormat="false" ht="15" hidden="false" customHeight="false" outlineLevel="0" collapsed="false">
      <c r="A477" s="28"/>
      <c r="B477" s="29"/>
      <c r="C477" s="29"/>
      <c r="D477" s="29"/>
      <c r="E477" s="30"/>
      <c r="F477" s="29"/>
      <c r="G477" s="27" t="str">
        <f aca="false">IF($C477="","",IFERROR(INDEX('Lists &amp; Settings'!$C$15:$C$32,MATCH($C477,'Lists &amp; Settings'!$B$15:$B$32,0)),""))</f>
        <v/>
      </c>
      <c r="H477" s="27" t="str">
        <f aca="false">IF($C477="","",IFERROR(INDEX('Lists &amp; Settings'!$D$15:$D$32,MATCH($C477,'Lists &amp; Settings'!$B$15:$B$32,0)),""))</f>
        <v/>
      </c>
      <c r="I477" s="27" t="str">
        <f aca="false">IF($C477="","",IFERROR(INDEX('Lists &amp; Settings'!$E$15:$E$32,MATCH($C477,'Lists &amp; Settings'!$B$15:$B$32,0)),""))</f>
        <v/>
      </c>
      <c r="J477" s="27" t="str">
        <f aca="false">IF($A477="","",MONTH($A477))</f>
        <v/>
      </c>
      <c r="K477" s="27" t="str">
        <f aca="false">IF($A477="","",YEAR($A477))</f>
        <v/>
      </c>
    </row>
    <row r="478" customFormat="false" ht="15" hidden="false" customHeight="false" outlineLevel="0" collapsed="false">
      <c r="A478" s="28"/>
      <c r="B478" s="29"/>
      <c r="C478" s="29"/>
      <c r="D478" s="29"/>
      <c r="E478" s="30"/>
      <c r="F478" s="29"/>
      <c r="G478" s="27" t="str">
        <f aca="false">IF($C478="","",IFERROR(INDEX('Lists &amp; Settings'!$C$15:$C$32,MATCH($C478,'Lists &amp; Settings'!$B$15:$B$32,0)),""))</f>
        <v/>
      </c>
      <c r="H478" s="27" t="str">
        <f aca="false">IF($C478="","",IFERROR(INDEX('Lists &amp; Settings'!$D$15:$D$32,MATCH($C478,'Lists &amp; Settings'!$B$15:$B$32,0)),""))</f>
        <v/>
      </c>
      <c r="I478" s="27" t="str">
        <f aca="false">IF($C478="","",IFERROR(INDEX('Lists &amp; Settings'!$E$15:$E$32,MATCH($C478,'Lists &amp; Settings'!$B$15:$B$32,0)),""))</f>
        <v/>
      </c>
      <c r="J478" s="27" t="str">
        <f aca="false">IF($A478="","",MONTH($A478))</f>
        <v/>
      </c>
      <c r="K478" s="27" t="str">
        <f aca="false">IF($A478="","",YEAR($A478))</f>
        <v/>
      </c>
    </row>
    <row r="479" customFormat="false" ht="15" hidden="false" customHeight="false" outlineLevel="0" collapsed="false">
      <c r="A479" s="28"/>
      <c r="B479" s="29"/>
      <c r="C479" s="29"/>
      <c r="D479" s="29"/>
      <c r="E479" s="30"/>
      <c r="F479" s="29"/>
      <c r="G479" s="27" t="str">
        <f aca="false">IF($C479="","",IFERROR(INDEX('Lists &amp; Settings'!$C$15:$C$32,MATCH($C479,'Lists &amp; Settings'!$B$15:$B$32,0)),""))</f>
        <v/>
      </c>
      <c r="H479" s="27" t="str">
        <f aca="false">IF($C479="","",IFERROR(INDEX('Lists &amp; Settings'!$D$15:$D$32,MATCH($C479,'Lists &amp; Settings'!$B$15:$B$32,0)),""))</f>
        <v/>
      </c>
      <c r="I479" s="27" t="str">
        <f aca="false">IF($C479="","",IFERROR(INDEX('Lists &amp; Settings'!$E$15:$E$32,MATCH($C479,'Lists &amp; Settings'!$B$15:$B$32,0)),""))</f>
        <v/>
      </c>
      <c r="J479" s="27" t="str">
        <f aca="false">IF($A479="","",MONTH($A479))</f>
        <v/>
      </c>
      <c r="K479" s="27" t="str">
        <f aca="false">IF($A479="","",YEAR($A479))</f>
        <v/>
      </c>
    </row>
    <row r="480" customFormat="false" ht="15" hidden="false" customHeight="false" outlineLevel="0" collapsed="false">
      <c r="A480" s="28"/>
      <c r="B480" s="29"/>
      <c r="C480" s="29"/>
      <c r="D480" s="29"/>
      <c r="E480" s="30"/>
      <c r="F480" s="29"/>
      <c r="G480" s="27" t="str">
        <f aca="false">IF($C480="","",IFERROR(INDEX('Lists &amp; Settings'!$C$15:$C$32,MATCH($C480,'Lists &amp; Settings'!$B$15:$B$32,0)),""))</f>
        <v/>
      </c>
      <c r="H480" s="27" t="str">
        <f aca="false">IF($C480="","",IFERROR(INDEX('Lists &amp; Settings'!$D$15:$D$32,MATCH($C480,'Lists &amp; Settings'!$B$15:$B$32,0)),""))</f>
        <v/>
      </c>
      <c r="I480" s="27" t="str">
        <f aca="false">IF($C480="","",IFERROR(INDEX('Lists &amp; Settings'!$E$15:$E$32,MATCH($C480,'Lists &amp; Settings'!$B$15:$B$32,0)),""))</f>
        <v/>
      </c>
      <c r="J480" s="27" t="str">
        <f aca="false">IF($A480="","",MONTH($A480))</f>
        <v/>
      </c>
      <c r="K480" s="27" t="str">
        <f aca="false">IF($A480="","",YEAR($A480))</f>
        <v/>
      </c>
    </row>
    <row r="481" customFormat="false" ht="15" hidden="false" customHeight="false" outlineLevel="0" collapsed="false">
      <c r="A481" s="28"/>
      <c r="B481" s="29"/>
      <c r="C481" s="29"/>
      <c r="D481" s="29"/>
      <c r="E481" s="30"/>
      <c r="F481" s="29"/>
      <c r="G481" s="27" t="str">
        <f aca="false">IF($C481="","",IFERROR(INDEX('Lists &amp; Settings'!$C$15:$C$32,MATCH($C481,'Lists &amp; Settings'!$B$15:$B$32,0)),""))</f>
        <v/>
      </c>
      <c r="H481" s="27" t="str">
        <f aca="false">IF($C481="","",IFERROR(INDEX('Lists &amp; Settings'!$D$15:$D$32,MATCH($C481,'Lists &amp; Settings'!$B$15:$B$32,0)),""))</f>
        <v/>
      </c>
      <c r="I481" s="27" t="str">
        <f aca="false">IF($C481="","",IFERROR(INDEX('Lists &amp; Settings'!$E$15:$E$32,MATCH($C481,'Lists &amp; Settings'!$B$15:$B$32,0)),""))</f>
        <v/>
      </c>
      <c r="J481" s="27" t="str">
        <f aca="false">IF($A481="","",MONTH($A481))</f>
        <v/>
      </c>
      <c r="K481" s="27" t="str">
        <f aca="false">IF($A481="","",YEAR($A481))</f>
        <v/>
      </c>
    </row>
    <row r="482" customFormat="false" ht="15" hidden="false" customHeight="false" outlineLevel="0" collapsed="false">
      <c r="A482" s="28"/>
      <c r="B482" s="29"/>
      <c r="C482" s="29"/>
      <c r="D482" s="29"/>
      <c r="E482" s="30"/>
      <c r="F482" s="29"/>
      <c r="G482" s="27" t="str">
        <f aca="false">IF($C482="","",IFERROR(INDEX('Lists &amp; Settings'!$C$15:$C$32,MATCH($C482,'Lists &amp; Settings'!$B$15:$B$32,0)),""))</f>
        <v/>
      </c>
      <c r="H482" s="27" t="str">
        <f aca="false">IF($C482="","",IFERROR(INDEX('Lists &amp; Settings'!$D$15:$D$32,MATCH($C482,'Lists &amp; Settings'!$B$15:$B$32,0)),""))</f>
        <v/>
      </c>
      <c r="I482" s="27" t="str">
        <f aca="false">IF($C482="","",IFERROR(INDEX('Lists &amp; Settings'!$E$15:$E$32,MATCH($C482,'Lists &amp; Settings'!$B$15:$B$32,0)),""))</f>
        <v/>
      </c>
      <c r="J482" s="27" t="str">
        <f aca="false">IF($A482="","",MONTH($A482))</f>
        <v/>
      </c>
      <c r="K482" s="27" t="str">
        <f aca="false">IF($A482="","",YEAR($A482))</f>
        <v/>
      </c>
    </row>
    <row r="483" customFormat="false" ht="15" hidden="false" customHeight="false" outlineLevel="0" collapsed="false">
      <c r="A483" s="28"/>
      <c r="B483" s="29"/>
      <c r="C483" s="29"/>
      <c r="D483" s="29"/>
      <c r="E483" s="30"/>
      <c r="F483" s="29"/>
      <c r="G483" s="27" t="str">
        <f aca="false">IF($C483="","",IFERROR(INDEX('Lists &amp; Settings'!$C$15:$C$32,MATCH($C483,'Lists &amp; Settings'!$B$15:$B$32,0)),""))</f>
        <v/>
      </c>
      <c r="H483" s="27" t="str">
        <f aca="false">IF($C483="","",IFERROR(INDEX('Lists &amp; Settings'!$D$15:$D$32,MATCH($C483,'Lists &amp; Settings'!$B$15:$B$32,0)),""))</f>
        <v/>
      </c>
      <c r="I483" s="27" t="str">
        <f aca="false">IF($C483="","",IFERROR(INDEX('Lists &amp; Settings'!$E$15:$E$32,MATCH($C483,'Lists &amp; Settings'!$B$15:$B$32,0)),""))</f>
        <v/>
      </c>
      <c r="J483" s="27" t="str">
        <f aca="false">IF($A483="","",MONTH($A483))</f>
        <v/>
      </c>
      <c r="K483" s="27" t="str">
        <f aca="false">IF($A483="","",YEAR($A483))</f>
        <v/>
      </c>
    </row>
    <row r="484" customFormat="false" ht="15" hidden="false" customHeight="false" outlineLevel="0" collapsed="false">
      <c r="A484" s="28"/>
      <c r="B484" s="29"/>
      <c r="C484" s="29"/>
      <c r="D484" s="29"/>
      <c r="E484" s="30"/>
      <c r="F484" s="29"/>
      <c r="G484" s="27" t="str">
        <f aca="false">IF($C484="","",IFERROR(INDEX('Lists &amp; Settings'!$C$15:$C$32,MATCH($C484,'Lists &amp; Settings'!$B$15:$B$32,0)),""))</f>
        <v/>
      </c>
      <c r="H484" s="27" t="str">
        <f aca="false">IF($C484="","",IFERROR(INDEX('Lists &amp; Settings'!$D$15:$D$32,MATCH($C484,'Lists &amp; Settings'!$B$15:$B$32,0)),""))</f>
        <v/>
      </c>
      <c r="I484" s="27" t="str">
        <f aca="false">IF($C484="","",IFERROR(INDEX('Lists &amp; Settings'!$E$15:$E$32,MATCH($C484,'Lists &amp; Settings'!$B$15:$B$32,0)),""))</f>
        <v/>
      </c>
      <c r="J484" s="27" t="str">
        <f aca="false">IF($A484="","",MONTH($A484))</f>
        <v/>
      </c>
      <c r="K484" s="27" t="str">
        <f aca="false">IF($A484="","",YEAR($A484))</f>
        <v/>
      </c>
    </row>
    <row r="485" customFormat="false" ht="15" hidden="false" customHeight="false" outlineLevel="0" collapsed="false">
      <c r="A485" s="28"/>
      <c r="B485" s="29"/>
      <c r="C485" s="29"/>
      <c r="D485" s="29"/>
      <c r="E485" s="30"/>
      <c r="F485" s="29"/>
      <c r="G485" s="27" t="str">
        <f aca="false">IF($C485="","",IFERROR(INDEX('Lists &amp; Settings'!$C$15:$C$32,MATCH($C485,'Lists &amp; Settings'!$B$15:$B$32,0)),""))</f>
        <v/>
      </c>
      <c r="H485" s="27" t="str">
        <f aca="false">IF($C485="","",IFERROR(INDEX('Lists &amp; Settings'!$D$15:$D$32,MATCH($C485,'Lists &amp; Settings'!$B$15:$B$32,0)),""))</f>
        <v/>
      </c>
      <c r="I485" s="27" t="str">
        <f aca="false">IF($C485="","",IFERROR(INDEX('Lists &amp; Settings'!$E$15:$E$32,MATCH($C485,'Lists &amp; Settings'!$B$15:$B$32,0)),""))</f>
        <v/>
      </c>
      <c r="J485" s="27" t="str">
        <f aca="false">IF($A485="","",MONTH($A485))</f>
        <v/>
      </c>
      <c r="K485" s="27" t="str">
        <f aca="false">IF($A485="","",YEAR($A485))</f>
        <v/>
      </c>
    </row>
    <row r="486" customFormat="false" ht="15" hidden="false" customHeight="false" outlineLevel="0" collapsed="false">
      <c r="A486" s="28"/>
      <c r="B486" s="29"/>
      <c r="C486" s="29"/>
      <c r="D486" s="29"/>
      <c r="E486" s="30"/>
      <c r="F486" s="29"/>
      <c r="G486" s="27" t="str">
        <f aca="false">IF($C486="","",IFERROR(INDEX('Lists &amp; Settings'!$C$15:$C$32,MATCH($C486,'Lists &amp; Settings'!$B$15:$B$32,0)),""))</f>
        <v/>
      </c>
      <c r="H486" s="27" t="str">
        <f aca="false">IF($C486="","",IFERROR(INDEX('Lists &amp; Settings'!$D$15:$D$32,MATCH($C486,'Lists &amp; Settings'!$B$15:$B$32,0)),""))</f>
        <v/>
      </c>
      <c r="I486" s="27" t="str">
        <f aca="false">IF($C486="","",IFERROR(INDEX('Lists &amp; Settings'!$E$15:$E$32,MATCH($C486,'Lists &amp; Settings'!$B$15:$B$32,0)),""))</f>
        <v/>
      </c>
      <c r="J486" s="27" t="str">
        <f aca="false">IF($A486="","",MONTH($A486))</f>
        <v/>
      </c>
      <c r="K486" s="27" t="str">
        <f aca="false">IF($A486="","",YEAR($A486))</f>
        <v/>
      </c>
    </row>
    <row r="487" customFormat="false" ht="15" hidden="false" customHeight="false" outlineLevel="0" collapsed="false">
      <c r="A487" s="28"/>
      <c r="B487" s="29"/>
      <c r="C487" s="29"/>
      <c r="D487" s="29"/>
      <c r="E487" s="30"/>
      <c r="F487" s="29"/>
      <c r="G487" s="27" t="str">
        <f aca="false">IF($C487="","",IFERROR(INDEX('Lists &amp; Settings'!$C$15:$C$32,MATCH($C487,'Lists &amp; Settings'!$B$15:$B$32,0)),""))</f>
        <v/>
      </c>
      <c r="H487" s="27" t="str">
        <f aca="false">IF($C487="","",IFERROR(INDEX('Lists &amp; Settings'!$D$15:$D$32,MATCH($C487,'Lists &amp; Settings'!$B$15:$B$32,0)),""))</f>
        <v/>
      </c>
      <c r="I487" s="27" t="str">
        <f aca="false">IF($C487="","",IFERROR(INDEX('Lists &amp; Settings'!$E$15:$E$32,MATCH($C487,'Lists &amp; Settings'!$B$15:$B$32,0)),""))</f>
        <v/>
      </c>
      <c r="J487" s="27" t="str">
        <f aca="false">IF($A487="","",MONTH($A487))</f>
        <v/>
      </c>
      <c r="K487" s="27" t="str">
        <f aca="false">IF($A487="","",YEAR($A487))</f>
        <v/>
      </c>
    </row>
    <row r="488" customFormat="false" ht="15" hidden="false" customHeight="false" outlineLevel="0" collapsed="false">
      <c r="A488" s="28"/>
      <c r="B488" s="29"/>
      <c r="C488" s="29"/>
      <c r="D488" s="29"/>
      <c r="E488" s="30"/>
      <c r="F488" s="29"/>
      <c r="G488" s="27" t="str">
        <f aca="false">IF($C488="","",IFERROR(INDEX('Lists &amp; Settings'!$C$15:$C$32,MATCH($C488,'Lists &amp; Settings'!$B$15:$B$32,0)),""))</f>
        <v/>
      </c>
      <c r="H488" s="27" t="str">
        <f aca="false">IF($C488="","",IFERROR(INDEX('Lists &amp; Settings'!$D$15:$D$32,MATCH($C488,'Lists &amp; Settings'!$B$15:$B$32,0)),""))</f>
        <v/>
      </c>
      <c r="I488" s="27" t="str">
        <f aca="false">IF($C488="","",IFERROR(INDEX('Lists &amp; Settings'!$E$15:$E$32,MATCH($C488,'Lists &amp; Settings'!$B$15:$B$32,0)),""))</f>
        <v/>
      </c>
      <c r="J488" s="27" t="str">
        <f aca="false">IF($A488="","",MONTH($A488))</f>
        <v/>
      </c>
      <c r="K488" s="27" t="str">
        <f aca="false">IF($A488="","",YEAR($A488))</f>
        <v/>
      </c>
    </row>
    <row r="489" customFormat="false" ht="15" hidden="false" customHeight="false" outlineLevel="0" collapsed="false">
      <c r="A489" s="28"/>
      <c r="B489" s="29"/>
      <c r="C489" s="29"/>
      <c r="D489" s="29"/>
      <c r="E489" s="30"/>
      <c r="F489" s="29"/>
      <c r="G489" s="27" t="str">
        <f aca="false">IF($C489="","",IFERROR(INDEX('Lists &amp; Settings'!$C$15:$C$32,MATCH($C489,'Lists &amp; Settings'!$B$15:$B$32,0)),""))</f>
        <v/>
      </c>
      <c r="H489" s="27" t="str">
        <f aca="false">IF($C489="","",IFERROR(INDEX('Lists &amp; Settings'!$D$15:$D$32,MATCH($C489,'Lists &amp; Settings'!$B$15:$B$32,0)),""))</f>
        <v/>
      </c>
      <c r="I489" s="27" t="str">
        <f aca="false">IF($C489="","",IFERROR(INDEX('Lists &amp; Settings'!$E$15:$E$32,MATCH($C489,'Lists &amp; Settings'!$B$15:$B$32,0)),""))</f>
        <v/>
      </c>
      <c r="J489" s="27" t="str">
        <f aca="false">IF($A489="","",MONTH($A489))</f>
        <v/>
      </c>
      <c r="K489" s="27" t="str">
        <f aca="false">IF($A489="","",YEAR($A489))</f>
        <v/>
      </c>
    </row>
    <row r="490" customFormat="false" ht="15" hidden="false" customHeight="false" outlineLevel="0" collapsed="false">
      <c r="A490" s="28"/>
      <c r="B490" s="29"/>
      <c r="C490" s="29"/>
      <c r="D490" s="29"/>
      <c r="E490" s="30"/>
      <c r="F490" s="29"/>
      <c r="G490" s="27" t="str">
        <f aca="false">IF($C490="","",IFERROR(INDEX('Lists &amp; Settings'!$C$15:$C$32,MATCH($C490,'Lists &amp; Settings'!$B$15:$B$32,0)),""))</f>
        <v/>
      </c>
      <c r="H490" s="27" t="str">
        <f aca="false">IF($C490="","",IFERROR(INDEX('Lists &amp; Settings'!$D$15:$D$32,MATCH($C490,'Lists &amp; Settings'!$B$15:$B$32,0)),""))</f>
        <v/>
      </c>
      <c r="I490" s="27" t="str">
        <f aca="false">IF($C490="","",IFERROR(INDEX('Lists &amp; Settings'!$E$15:$E$32,MATCH($C490,'Lists &amp; Settings'!$B$15:$B$32,0)),""))</f>
        <v/>
      </c>
      <c r="J490" s="27" t="str">
        <f aca="false">IF($A490="","",MONTH($A490))</f>
        <v/>
      </c>
      <c r="K490" s="27" t="str">
        <f aca="false">IF($A490="","",YEAR($A490))</f>
        <v/>
      </c>
    </row>
    <row r="491" customFormat="false" ht="15" hidden="false" customHeight="false" outlineLevel="0" collapsed="false">
      <c r="A491" s="28"/>
      <c r="B491" s="29"/>
      <c r="C491" s="29"/>
      <c r="D491" s="29"/>
      <c r="E491" s="30"/>
      <c r="F491" s="29"/>
      <c r="G491" s="27" t="str">
        <f aca="false">IF($C491="","",IFERROR(INDEX('Lists &amp; Settings'!$C$15:$C$32,MATCH($C491,'Lists &amp; Settings'!$B$15:$B$32,0)),""))</f>
        <v/>
      </c>
      <c r="H491" s="27" t="str">
        <f aca="false">IF($C491="","",IFERROR(INDEX('Lists &amp; Settings'!$D$15:$D$32,MATCH($C491,'Lists &amp; Settings'!$B$15:$B$32,0)),""))</f>
        <v/>
      </c>
      <c r="I491" s="27" t="str">
        <f aca="false">IF($C491="","",IFERROR(INDEX('Lists &amp; Settings'!$E$15:$E$32,MATCH($C491,'Lists &amp; Settings'!$B$15:$B$32,0)),""))</f>
        <v/>
      </c>
      <c r="J491" s="27" t="str">
        <f aca="false">IF($A491="","",MONTH($A491))</f>
        <v/>
      </c>
      <c r="K491" s="27" t="str">
        <f aca="false">IF($A491="","",YEAR($A491))</f>
        <v/>
      </c>
    </row>
    <row r="492" customFormat="false" ht="15" hidden="false" customHeight="false" outlineLevel="0" collapsed="false">
      <c r="A492" s="28"/>
      <c r="B492" s="29"/>
      <c r="C492" s="29"/>
      <c r="D492" s="29"/>
      <c r="E492" s="30"/>
      <c r="F492" s="29"/>
      <c r="G492" s="27" t="str">
        <f aca="false">IF($C492="","",IFERROR(INDEX('Lists &amp; Settings'!$C$15:$C$32,MATCH($C492,'Lists &amp; Settings'!$B$15:$B$32,0)),""))</f>
        <v/>
      </c>
      <c r="H492" s="27" t="str">
        <f aca="false">IF($C492="","",IFERROR(INDEX('Lists &amp; Settings'!$D$15:$D$32,MATCH($C492,'Lists &amp; Settings'!$B$15:$B$32,0)),""))</f>
        <v/>
      </c>
      <c r="I492" s="27" t="str">
        <f aca="false">IF($C492="","",IFERROR(INDEX('Lists &amp; Settings'!$E$15:$E$32,MATCH($C492,'Lists &amp; Settings'!$B$15:$B$32,0)),""))</f>
        <v/>
      </c>
      <c r="J492" s="27" t="str">
        <f aca="false">IF($A492="","",MONTH($A492))</f>
        <v/>
      </c>
      <c r="K492" s="27" t="str">
        <f aca="false">IF($A492="","",YEAR($A492))</f>
        <v/>
      </c>
    </row>
    <row r="493" customFormat="false" ht="15" hidden="false" customHeight="false" outlineLevel="0" collapsed="false">
      <c r="A493" s="28"/>
      <c r="B493" s="29"/>
      <c r="C493" s="29"/>
      <c r="D493" s="29"/>
      <c r="E493" s="30"/>
      <c r="F493" s="29"/>
      <c r="G493" s="27" t="str">
        <f aca="false">IF($C493="","",IFERROR(INDEX('Lists &amp; Settings'!$C$15:$C$32,MATCH($C493,'Lists &amp; Settings'!$B$15:$B$32,0)),""))</f>
        <v/>
      </c>
      <c r="H493" s="27" t="str">
        <f aca="false">IF($C493="","",IFERROR(INDEX('Lists &amp; Settings'!$D$15:$D$32,MATCH($C493,'Lists &amp; Settings'!$B$15:$B$32,0)),""))</f>
        <v/>
      </c>
      <c r="I493" s="27" t="str">
        <f aca="false">IF($C493="","",IFERROR(INDEX('Lists &amp; Settings'!$E$15:$E$32,MATCH($C493,'Lists &amp; Settings'!$B$15:$B$32,0)),""))</f>
        <v/>
      </c>
      <c r="J493" s="27" t="str">
        <f aca="false">IF($A493="","",MONTH($A493))</f>
        <v/>
      </c>
      <c r="K493" s="27" t="str">
        <f aca="false">IF($A493="","",YEAR($A493))</f>
        <v/>
      </c>
    </row>
    <row r="494" customFormat="false" ht="15" hidden="false" customHeight="false" outlineLevel="0" collapsed="false">
      <c r="A494" s="28"/>
      <c r="B494" s="29"/>
      <c r="C494" s="29"/>
      <c r="D494" s="29"/>
      <c r="E494" s="30"/>
      <c r="F494" s="29"/>
      <c r="G494" s="27" t="str">
        <f aca="false">IF($C494="","",IFERROR(INDEX('Lists &amp; Settings'!$C$15:$C$32,MATCH($C494,'Lists &amp; Settings'!$B$15:$B$32,0)),""))</f>
        <v/>
      </c>
      <c r="H494" s="27" t="str">
        <f aca="false">IF($C494="","",IFERROR(INDEX('Lists &amp; Settings'!$D$15:$D$32,MATCH($C494,'Lists &amp; Settings'!$B$15:$B$32,0)),""))</f>
        <v/>
      </c>
      <c r="I494" s="27" t="str">
        <f aca="false">IF($C494="","",IFERROR(INDEX('Lists &amp; Settings'!$E$15:$E$32,MATCH($C494,'Lists &amp; Settings'!$B$15:$B$32,0)),""))</f>
        <v/>
      </c>
      <c r="J494" s="27" t="str">
        <f aca="false">IF($A494="","",MONTH($A494))</f>
        <v/>
      </c>
      <c r="K494" s="27" t="str">
        <f aca="false">IF($A494="","",YEAR($A494))</f>
        <v/>
      </c>
    </row>
    <row r="495" customFormat="false" ht="15" hidden="false" customHeight="false" outlineLevel="0" collapsed="false">
      <c r="A495" s="28"/>
      <c r="B495" s="29"/>
      <c r="C495" s="29"/>
      <c r="D495" s="29"/>
      <c r="E495" s="30"/>
      <c r="F495" s="29"/>
      <c r="G495" s="27" t="str">
        <f aca="false">IF($C495="","",IFERROR(INDEX('Lists &amp; Settings'!$C$15:$C$32,MATCH($C495,'Lists &amp; Settings'!$B$15:$B$32,0)),""))</f>
        <v/>
      </c>
      <c r="H495" s="27" t="str">
        <f aca="false">IF($C495="","",IFERROR(INDEX('Lists &amp; Settings'!$D$15:$D$32,MATCH($C495,'Lists &amp; Settings'!$B$15:$B$32,0)),""))</f>
        <v/>
      </c>
      <c r="I495" s="27" t="str">
        <f aca="false">IF($C495="","",IFERROR(INDEX('Lists &amp; Settings'!$E$15:$E$32,MATCH($C495,'Lists &amp; Settings'!$B$15:$B$32,0)),""))</f>
        <v/>
      </c>
      <c r="J495" s="27" t="str">
        <f aca="false">IF($A495="","",MONTH($A495))</f>
        <v/>
      </c>
      <c r="K495" s="27" t="str">
        <f aca="false">IF($A495="","",YEAR($A495))</f>
        <v/>
      </c>
    </row>
    <row r="496" customFormat="false" ht="15" hidden="false" customHeight="false" outlineLevel="0" collapsed="false">
      <c r="A496" s="28"/>
      <c r="B496" s="29"/>
      <c r="C496" s="29"/>
      <c r="D496" s="29"/>
      <c r="E496" s="30"/>
      <c r="F496" s="29"/>
      <c r="G496" s="27" t="str">
        <f aca="false">IF($C496="","",IFERROR(INDEX('Lists &amp; Settings'!$C$15:$C$32,MATCH($C496,'Lists &amp; Settings'!$B$15:$B$32,0)),""))</f>
        <v/>
      </c>
      <c r="H496" s="27" t="str">
        <f aca="false">IF($C496="","",IFERROR(INDEX('Lists &amp; Settings'!$D$15:$D$32,MATCH($C496,'Lists &amp; Settings'!$B$15:$B$32,0)),""))</f>
        <v/>
      </c>
      <c r="I496" s="27" t="str">
        <f aca="false">IF($C496="","",IFERROR(INDEX('Lists &amp; Settings'!$E$15:$E$32,MATCH($C496,'Lists &amp; Settings'!$B$15:$B$32,0)),""))</f>
        <v/>
      </c>
      <c r="J496" s="27" t="str">
        <f aca="false">IF($A496="","",MONTH($A496))</f>
        <v/>
      </c>
      <c r="K496" s="27" t="str">
        <f aca="false">IF($A496="","",YEAR($A496))</f>
        <v/>
      </c>
    </row>
    <row r="497" customFormat="false" ht="15" hidden="false" customHeight="false" outlineLevel="0" collapsed="false">
      <c r="A497" s="28"/>
      <c r="B497" s="29"/>
      <c r="C497" s="29"/>
      <c r="D497" s="29"/>
      <c r="E497" s="30"/>
      <c r="F497" s="29"/>
      <c r="G497" s="27" t="str">
        <f aca="false">IF($C497="","",IFERROR(INDEX('Lists &amp; Settings'!$C$15:$C$32,MATCH($C497,'Lists &amp; Settings'!$B$15:$B$32,0)),""))</f>
        <v/>
      </c>
      <c r="H497" s="27" t="str">
        <f aca="false">IF($C497="","",IFERROR(INDEX('Lists &amp; Settings'!$D$15:$D$32,MATCH($C497,'Lists &amp; Settings'!$B$15:$B$32,0)),""))</f>
        <v/>
      </c>
      <c r="I497" s="27" t="str">
        <f aca="false">IF($C497="","",IFERROR(INDEX('Lists &amp; Settings'!$E$15:$E$32,MATCH($C497,'Lists &amp; Settings'!$B$15:$B$32,0)),""))</f>
        <v/>
      </c>
      <c r="J497" s="27" t="str">
        <f aca="false">IF($A497="","",MONTH($A497))</f>
        <v/>
      </c>
      <c r="K497" s="27" t="str">
        <f aca="false">IF($A497="","",YEAR($A497))</f>
        <v/>
      </c>
    </row>
    <row r="498" customFormat="false" ht="15" hidden="false" customHeight="false" outlineLevel="0" collapsed="false">
      <c r="A498" s="28"/>
      <c r="B498" s="29"/>
      <c r="C498" s="29"/>
      <c r="D498" s="29"/>
      <c r="E498" s="30"/>
      <c r="F498" s="29"/>
      <c r="G498" s="27" t="str">
        <f aca="false">IF($C498="","",IFERROR(INDEX('Lists &amp; Settings'!$C$15:$C$32,MATCH($C498,'Lists &amp; Settings'!$B$15:$B$32,0)),""))</f>
        <v/>
      </c>
      <c r="H498" s="27" t="str">
        <f aca="false">IF($C498="","",IFERROR(INDEX('Lists &amp; Settings'!$D$15:$D$32,MATCH($C498,'Lists &amp; Settings'!$B$15:$B$32,0)),""))</f>
        <v/>
      </c>
      <c r="I498" s="27" t="str">
        <f aca="false">IF($C498="","",IFERROR(INDEX('Lists &amp; Settings'!$E$15:$E$32,MATCH($C498,'Lists &amp; Settings'!$B$15:$B$32,0)),""))</f>
        <v/>
      </c>
      <c r="J498" s="27" t="str">
        <f aca="false">IF($A498="","",MONTH($A498))</f>
        <v/>
      </c>
      <c r="K498" s="27" t="str">
        <f aca="false">IF($A498="","",YEAR($A498))</f>
        <v/>
      </c>
    </row>
    <row r="499" customFormat="false" ht="15" hidden="false" customHeight="false" outlineLevel="0" collapsed="false">
      <c r="A499" s="28"/>
      <c r="B499" s="29"/>
      <c r="C499" s="29"/>
      <c r="D499" s="29"/>
      <c r="E499" s="30"/>
      <c r="F499" s="29"/>
      <c r="G499" s="27" t="str">
        <f aca="false">IF($C499="","",IFERROR(INDEX('Lists &amp; Settings'!$C$15:$C$32,MATCH($C499,'Lists &amp; Settings'!$B$15:$B$32,0)),""))</f>
        <v/>
      </c>
      <c r="H499" s="27" t="str">
        <f aca="false">IF($C499="","",IFERROR(INDEX('Lists &amp; Settings'!$D$15:$D$32,MATCH($C499,'Lists &amp; Settings'!$B$15:$B$32,0)),""))</f>
        <v/>
      </c>
      <c r="I499" s="27" t="str">
        <f aca="false">IF($C499="","",IFERROR(INDEX('Lists &amp; Settings'!$E$15:$E$32,MATCH($C499,'Lists &amp; Settings'!$B$15:$B$32,0)),""))</f>
        <v/>
      </c>
      <c r="J499" s="27" t="str">
        <f aca="false">IF($A499="","",MONTH($A499))</f>
        <v/>
      </c>
      <c r="K499" s="27" t="str">
        <f aca="false">IF($A499="","",YEAR($A499))</f>
        <v/>
      </c>
    </row>
    <row r="500" customFormat="false" ht="15" hidden="false" customHeight="false" outlineLevel="0" collapsed="false">
      <c r="A500" s="28"/>
      <c r="B500" s="29"/>
      <c r="C500" s="29"/>
      <c r="D500" s="29"/>
      <c r="E500" s="30"/>
      <c r="F500" s="29"/>
      <c r="G500" s="27" t="str">
        <f aca="false">IF($C500="","",IFERROR(INDEX('Lists &amp; Settings'!$C$15:$C$32,MATCH($C500,'Lists &amp; Settings'!$B$15:$B$32,0)),""))</f>
        <v/>
      </c>
      <c r="H500" s="27" t="str">
        <f aca="false">IF($C500="","",IFERROR(INDEX('Lists &amp; Settings'!$D$15:$D$32,MATCH($C500,'Lists &amp; Settings'!$B$15:$B$32,0)),""))</f>
        <v/>
      </c>
      <c r="I500" s="27" t="str">
        <f aca="false">IF($C500="","",IFERROR(INDEX('Lists &amp; Settings'!$E$15:$E$32,MATCH($C500,'Lists &amp; Settings'!$B$15:$B$32,0)),""))</f>
        <v/>
      </c>
      <c r="J500" s="27" t="str">
        <f aca="false">IF($A500="","",MONTH($A500))</f>
        <v/>
      </c>
      <c r="K500" s="27" t="str">
        <f aca="false">IF($A500="","",YEAR($A500))</f>
        <v/>
      </c>
    </row>
    <row r="501" customFormat="false" ht="15" hidden="false" customHeight="false" outlineLevel="0" collapsed="false">
      <c r="A501" s="28"/>
      <c r="B501" s="29"/>
      <c r="C501" s="29"/>
      <c r="D501" s="29"/>
      <c r="E501" s="30"/>
      <c r="F501" s="29"/>
      <c r="G501" s="27" t="str">
        <f aca="false">IF($C501="","",IFERROR(INDEX('Lists &amp; Settings'!$C$15:$C$32,MATCH($C501,'Lists &amp; Settings'!$B$15:$B$32,0)),""))</f>
        <v/>
      </c>
      <c r="H501" s="27" t="str">
        <f aca="false">IF($C501="","",IFERROR(INDEX('Lists &amp; Settings'!$D$15:$D$32,MATCH($C501,'Lists &amp; Settings'!$B$15:$B$32,0)),""))</f>
        <v/>
      </c>
      <c r="I501" s="27" t="str">
        <f aca="false">IF($C501="","",IFERROR(INDEX('Lists &amp; Settings'!$E$15:$E$32,MATCH($C501,'Lists &amp; Settings'!$B$15:$B$32,0)),""))</f>
        <v/>
      </c>
      <c r="J501" s="27" t="str">
        <f aca="false">IF($A501="","",MONTH($A501))</f>
        <v/>
      </c>
      <c r="K501" s="27" t="str">
        <f aca="false">IF($A501="","",YEAR($A501))</f>
        <v/>
      </c>
    </row>
    <row r="502" customFormat="false" ht="15" hidden="false" customHeight="false" outlineLevel="0" collapsed="false">
      <c r="A502" s="28"/>
      <c r="B502" s="29"/>
      <c r="C502" s="29"/>
      <c r="D502" s="29"/>
      <c r="E502" s="30"/>
      <c r="F502" s="29"/>
      <c r="G502" s="27" t="str">
        <f aca="false">IF($C502="","",IFERROR(INDEX('Lists &amp; Settings'!$C$15:$C$32,MATCH($C502,'Lists &amp; Settings'!$B$15:$B$32,0)),""))</f>
        <v/>
      </c>
      <c r="H502" s="27" t="str">
        <f aca="false">IF($C502="","",IFERROR(INDEX('Lists &amp; Settings'!$D$15:$D$32,MATCH($C502,'Lists &amp; Settings'!$B$15:$B$32,0)),""))</f>
        <v/>
      </c>
      <c r="I502" s="27" t="str">
        <f aca="false">IF($C502="","",IFERROR(INDEX('Lists &amp; Settings'!$E$15:$E$32,MATCH($C502,'Lists &amp; Settings'!$B$15:$B$32,0)),""))</f>
        <v/>
      </c>
      <c r="J502" s="27" t="str">
        <f aca="false">IF($A502="","",MONTH($A502))</f>
        <v/>
      </c>
      <c r="K502" s="27" t="str">
        <f aca="false">IF($A502="","",YEAR($A502))</f>
        <v/>
      </c>
    </row>
  </sheetData>
  <mergeCells count="1">
    <mergeCell ref="A1:K1"/>
  </mergeCells>
  <dataValidations count="2">
    <dataValidation allowBlank="true" error="Please choose a category from the dropdown list." errorStyle="stop" errorTitle="Invalid category" operator="between" showDropDown="false" showErrorMessage="false" showInputMessage="false" sqref="C3:C502" type="list">
      <formula1>'Lists &amp; Settings'!$B$15:$B$32</formula1>
      <formula2>0</formula2>
    </dataValidation>
    <dataValidation allowBlank="true" error="Please choose a payment method from the dropdown list." errorStyle="stop" errorTitle="Invalid payment method" operator="between" showDropDown="false" showErrorMessage="false" showInputMessage="false" sqref="D3:D502" type="list">
      <formula1>'Lists &amp; Settings'!$B$36:$B$41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4"/>
    <col collapsed="false" customWidth="true" hidden="false" outlineLevel="0" max="5" min="5" style="0" width="12"/>
    <col collapsed="false" customWidth="true" hidden="false" outlineLevel="0" max="6" min="6" style="0" width="2"/>
    <col collapsed="false" customWidth="true" hidden="true" outlineLevel="0" max="7" min="7" style="0" width="16"/>
  </cols>
  <sheetData>
    <row r="1" customFormat="false" ht="30" hidden="false" customHeight="true" outlineLevel="0" collapsed="false">
      <c r="A1" s="22" t="s">
        <v>92</v>
      </c>
      <c r="B1" s="22"/>
      <c r="C1" s="22"/>
      <c r="D1" s="22"/>
      <c r="E1" s="22"/>
    </row>
    <row r="2" customFormat="false" ht="15" hidden="false" customHeight="false" outlineLevel="0" collapsed="false">
      <c r="A2" s="3" t="s">
        <v>93</v>
      </c>
      <c r="B2" s="3" t="str">
        <f aca="false">Dashboard!$C$3</f>
        <v>September</v>
      </c>
      <c r="C2" s="3" t="s">
        <v>94</v>
      </c>
      <c r="D2" s="3" t="n">
        <f aca="false">Dashboard!$C$4</f>
        <v>2026</v>
      </c>
    </row>
    <row r="4" customFormat="false" ht="15" hidden="false" customHeight="false" outlineLevel="0" collapsed="false">
      <c r="A4" s="16" t="s">
        <v>12</v>
      </c>
      <c r="B4" s="16"/>
      <c r="C4" s="16"/>
      <c r="D4" s="16"/>
      <c r="E4" s="16"/>
    </row>
    <row r="5" customFormat="false" ht="15" hidden="false" customHeight="false" outlineLevel="0" collapsed="false">
      <c r="A5" s="23" t="s">
        <v>95</v>
      </c>
      <c r="B5" s="23" t="s">
        <v>96</v>
      </c>
    </row>
    <row r="6" customFormat="false" ht="15" hidden="false" customHeight="false" outlineLevel="0" collapsed="false">
      <c r="A6" s="17" t="s">
        <v>36</v>
      </c>
      <c r="B6" s="18" t="n">
        <f aca="false">SUMIFS(Transactions!$E$3:$E$502,Transactions!$C$3:$C$502,$A6,Transactions!$J$3:$J$502,Dashboard!$C$5,Transactions!$K$3:$K$502,Dashboard!$C$4)</f>
        <v>13000</v>
      </c>
    </row>
    <row r="7" customFormat="false" ht="15" hidden="false" customHeight="false" outlineLevel="0" collapsed="false">
      <c r="A7" s="17" t="s">
        <v>40</v>
      </c>
      <c r="B7" s="18" t="n">
        <f aca="false">SUMIFS(Transactions!$E$3:$E$502,Transactions!$C$3:$C$502,$A7,Transactions!$J$3:$J$502,Dashboard!$C$5,Transactions!$K$3:$K$502,Dashboard!$C$4)</f>
        <v>1500</v>
      </c>
    </row>
    <row r="8" customFormat="false" ht="15" hidden="false" customHeight="false" outlineLevel="0" collapsed="false">
      <c r="A8" s="17" t="s">
        <v>43</v>
      </c>
      <c r="B8" s="18" t="n">
        <f aca="false">SUMIFS(Transactions!$E$3:$E$502,Transactions!$C$3:$C$502,$A8,Transactions!$J$3:$J$502,Dashboard!$C$5,Transactions!$K$3:$K$502,Dashboard!$C$4)</f>
        <v>500</v>
      </c>
    </row>
    <row r="9" customFormat="false" ht="15" hidden="false" customHeight="false" outlineLevel="0" collapsed="false">
      <c r="A9" s="19" t="s">
        <v>97</v>
      </c>
      <c r="B9" s="20" t="n">
        <f aca="false">SUM(B6:B8)</f>
        <v>15000</v>
      </c>
    </row>
    <row r="11" customFormat="false" ht="15" hidden="false" customHeight="false" outlineLevel="0" collapsed="false">
      <c r="A11" s="16" t="s">
        <v>98</v>
      </c>
      <c r="B11" s="16"/>
      <c r="C11" s="16"/>
      <c r="D11" s="16"/>
      <c r="E11" s="16"/>
    </row>
    <row r="12" customFormat="false" ht="15" hidden="false" customHeight="false" outlineLevel="0" collapsed="false">
      <c r="A12" s="23" t="s">
        <v>20</v>
      </c>
      <c r="B12" s="23" t="s">
        <v>99</v>
      </c>
      <c r="C12" s="23" t="s">
        <v>96</v>
      </c>
      <c r="D12" s="23" t="s">
        <v>100</v>
      </c>
      <c r="E12" s="23" t="s">
        <v>101</v>
      </c>
    </row>
    <row r="13" customFormat="false" ht="15" hidden="false" customHeight="false" outlineLevel="0" collapsed="false">
      <c r="A13" s="17" t="s">
        <v>46</v>
      </c>
      <c r="B13" s="31" t="n">
        <v>4850</v>
      </c>
      <c r="C13" s="18" t="n">
        <f aca="false">SUMIFS(Transactions!$E$3:$E$502,Transactions!$C$3:$C$502,$A13,Transactions!$J$3:$J$502,Dashboard!$C$5,Transactions!$K$3:$K$502,Dashboard!$C$4)</f>
        <v>5000</v>
      </c>
      <c r="D13" s="32" t="n">
        <f aca="false">B13-C13</f>
        <v>-150</v>
      </c>
      <c r="E13" s="33" t="n">
        <f aca="false">IFERROR(C13/B13,"")</f>
        <v>1.03092783505155</v>
      </c>
      <c r="G13" s="34" t="n">
        <f aca="false">C13+ROW()*0.0000001</f>
        <v>5000.0000013</v>
      </c>
    </row>
    <row r="14" customFormat="false" ht="15" hidden="false" customHeight="false" outlineLevel="0" collapsed="false">
      <c r="A14" s="17" t="s">
        <v>49</v>
      </c>
      <c r="B14" s="31" t="n">
        <v>500</v>
      </c>
      <c r="C14" s="18" t="n">
        <f aca="false">SUMIFS(Transactions!$E$3:$E$502,Transactions!$C$3:$C$502,$A14,Transactions!$J$3:$J$502,Dashboard!$C$5,Transactions!$K$3:$K$502,Dashboard!$C$4)</f>
        <v>450</v>
      </c>
      <c r="D14" s="32" t="n">
        <f aca="false">B14-C14</f>
        <v>50</v>
      </c>
      <c r="E14" s="33" t="n">
        <f aca="false">IFERROR(C14/B14,"")</f>
        <v>0.9</v>
      </c>
      <c r="G14" s="34" t="n">
        <f aca="false">C14+ROW()*0.0000001</f>
        <v>450.0000014</v>
      </c>
    </row>
    <row r="15" customFormat="false" ht="15" hidden="false" customHeight="false" outlineLevel="0" collapsed="false">
      <c r="A15" s="17" t="s">
        <v>31</v>
      </c>
      <c r="B15" s="31" t="n">
        <v>1500</v>
      </c>
      <c r="C15" s="18" t="n">
        <f aca="false">SUMIFS(Transactions!$E$3:$E$502,Transactions!$C$3:$C$502,$A15,Transactions!$J$3:$J$502,Dashboard!$C$5,Transactions!$K$3:$K$502,Dashboard!$C$4)</f>
        <v>1320</v>
      </c>
      <c r="D15" s="32" t="n">
        <f aca="false">B15-C15</f>
        <v>180</v>
      </c>
      <c r="E15" s="33" t="n">
        <f aca="false">IFERROR(C15/B15,"")</f>
        <v>0.88</v>
      </c>
      <c r="G15" s="34" t="n">
        <f aca="false">C15+ROW()*0.0000001</f>
        <v>1320.0000015</v>
      </c>
    </row>
    <row r="16" customFormat="false" ht="15" hidden="false" customHeight="false" outlineLevel="0" collapsed="false">
      <c r="A16" s="17" t="s">
        <v>56</v>
      </c>
      <c r="B16" s="31" t="n">
        <v>600</v>
      </c>
      <c r="C16" s="18" t="n">
        <f aca="false">SUMIFS(Transactions!$E$3:$E$502,Transactions!$C$3:$C$502,$A16,Transactions!$J$3:$J$502,Dashboard!$C$5,Transactions!$K$3:$K$502,Dashboard!$C$4)</f>
        <v>720</v>
      </c>
      <c r="D16" s="32" t="n">
        <f aca="false">B16-C16</f>
        <v>-120</v>
      </c>
      <c r="E16" s="33" t="n">
        <f aca="false">IFERROR(C16/B16,"")</f>
        <v>1.2</v>
      </c>
      <c r="G16" s="34" t="n">
        <f aca="false">C16+ROW()*0.0000001</f>
        <v>720.0000016</v>
      </c>
    </row>
    <row r="17" customFormat="false" ht="15" hidden="false" customHeight="false" outlineLevel="0" collapsed="false">
      <c r="A17" s="17" t="s">
        <v>61</v>
      </c>
      <c r="B17" s="31" t="n">
        <v>800</v>
      </c>
      <c r="C17" s="18" t="n">
        <f aca="false">SUMIFS(Transactions!$E$3:$E$502,Transactions!$C$3:$C$502,$A17,Transactions!$J$3:$J$502,Dashboard!$C$5,Transactions!$K$3:$K$502,Dashboard!$C$4)</f>
        <v>650</v>
      </c>
      <c r="D17" s="32" t="n">
        <f aca="false">B17-C17</f>
        <v>150</v>
      </c>
      <c r="E17" s="33" t="n">
        <f aca="false">IFERROR(C17/B17,"")</f>
        <v>0.8125</v>
      </c>
      <c r="G17" s="34" t="n">
        <f aca="false">C17+ROW()*0.0000001</f>
        <v>650.0000017</v>
      </c>
    </row>
    <row r="18" customFormat="false" ht="15" hidden="false" customHeight="false" outlineLevel="0" collapsed="false">
      <c r="A18" s="17" t="s">
        <v>67</v>
      </c>
      <c r="B18" s="31" t="n">
        <v>500</v>
      </c>
      <c r="C18" s="18" t="n">
        <f aca="false">SUMIFS(Transactions!$E$3:$E$502,Transactions!$C$3:$C$502,$A18,Transactions!$J$3:$J$502,Dashboard!$C$5,Transactions!$K$3:$K$502,Dashboard!$C$4)</f>
        <v>450</v>
      </c>
      <c r="D18" s="32" t="n">
        <f aca="false">B18-C18</f>
        <v>50</v>
      </c>
      <c r="E18" s="33" t="n">
        <f aca="false">IFERROR(C18/B18,"")</f>
        <v>0.9</v>
      </c>
      <c r="G18" s="34" t="n">
        <f aca="false">C18+ROW()*0.0000001</f>
        <v>450.0000018</v>
      </c>
    </row>
    <row r="19" customFormat="false" ht="15" hidden="false" customHeight="false" outlineLevel="0" collapsed="false">
      <c r="A19" s="17" t="s">
        <v>70</v>
      </c>
      <c r="B19" s="31" t="n">
        <v>300</v>
      </c>
      <c r="C19" s="18" t="n">
        <f aca="false">SUMIFS(Transactions!$E$3:$E$502,Transactions!$C$3:$C$502,$A19,Transactions!$J$3:$J$502,Dashboard!$C$5,Transactions!$K$3:$K$502,Dashboard!$C$4)</f>
        <v>200</v>
      </c>
      <c r="D19" s="32" t="n">
        <f aca="false">B19-C19</f>
        <v>100</v>
      </c>
      <c r="E19" s="33" t="n">
        <f aca="false">IFERROR(C19/B19,"")</f>
        <v>0.666666666666667</v>
      </c>
      <c r="G19" s="34" t="n">
        <f aca="false">C19+ROW()*0.0000001</f>
        <v>200.0000019</v>
      </c>
    </row>
    <row r="20" customFormat="false" ht="15" hidden="false" customHeight="false" outlineLevel="0" collapsed="false">
      <c r="A20" s="17" t="s">
        <v>73</v>
      </c>
      <c r="B20" s="31" t="n">
        <v>300</v>
      </c>
      <c r="C20" s="18" t="n">
        <f aca="false">SUMIFS(Transactions!$E$3:$E$502,Transactions!$C$3:$C$502,$A20,Transactions!$J$3:$J$502,Dashboard!$C$5,Transactions!$K$3:$K$502,Dashboard!$C$4)</f>
        <v>250</v>
      </c>
      <c r="D20" s="32" t="n">
        <f aca="false">B20-C20</f>
        <v>50</v>
      </c>
      <c r="E20" s="33" t="n">
        <f aca="false">IFERROR(C20/B20,"")</f>
        <v>0.833333333333333</v>
      </c>
      <c r="G20" s="34" t="n">
        <f aca="false">C20+ROW()*0.0000001</f>
        <v>250.000002</v>
      </c>
    </row>
    <row r="21" customFormat="false" ht="15" hidden="false" customHeight="false" outlineLevel="0" collapsed="false">
      <c r="A21" s="17" t="s">
        <v>75</v>
      </c>
      <c r="B21" s="31" t="n">
        <v>150</v>
      </c>
      <c r="C21" s="18" t="n">
        <f aca="false">SUMIFS(Transactions!$E$3:$E$502,Transactions!$C$3:$C$502,$A21,Transactions!$J$3:$J$502,Dashboard!$C$5,Transactions!$K$3:$K$502,Dashboard!$C$4)</f>
        <v>140</v>
      </c>
      <c r="D21" s="32" t="n">
        <f aca="false">B21-C21</f>
        <v>10</v>
      </c>
      <c r="E21" s="33" t="n">
        <f aca="false">IFERROR(C21/B21,"")</f>
        <v>0.933333333333333</v>
      </c>
      <c r="G21" s="34" t="n">
        <f aca="false">C21+ROW()*0.0000001</f>
        <v>140.0000021</v>
      </c>
    </row>
    <row r="22" customFormat="false" ht="15" hidden="false" customHeight="false" outlineLevel="0" collapsed="false">
      <c r="A22" s="17" t="s">
        <v>77</v>
      </c>
      <c r="B22" s="31" t="n">
        <v>1000</v>
      </c>
      <c r="C22" s="18" t="n">
        <f aca="false">SUMIFS(Transactions!$E$3:$E$502,Transactions!$C$3:$C$502,$A22,Transactions!$J$3:$J$502,Dashboard!$C$5,Transactions!$K$3:$K$502,Dashboard!$C$4)</f>
        <v>900</v>
      </c>
      <c r="D22" s="32" t="n">
        <f aca="false">B22-C22</f>
        <v>100</v>
      </c>
      <c r="E22" s="33" t="n">
        <f aca="false">IFERROR(C22/B22,"")</f>
        <v>0.9</v>
      </c>
      <c r="G22" s="34" t="n">
        <f aca="false">C22+ROW()*0.0000001</f>
        <v>900.0000022</v>
      </c>
    </row>
    <row r="23" customFormat="false" ht="15" hidden="false" customHeight="false" outlineLevel="0" collapsed="false">
      <c r="A23" s="17" t="s">
        <v>80</v>
      </c>
      <c r="B23" s="31" t="n">
        <v>400</v>
      </c>
      <c r="C23" s="18" t="n">
        <f aca="false">SUMIFS(Transactions!$E$3:$E$502,Transactions!$C$3:$C$502,$A23,Transactions!$J$3:$J$502,Dashboard!$C$5,Transactions!$K$3:$K$502,Dashboard!$C$4)</f>
        <v>300</v>
      </c>
      <c r="D23" s="32" t="n">
        <f aca="false">B23-C23</f>
        <v>100</v>
      </c>
      <c r="E23" s="33" t="n">
        <f aca="false">IFERROR(C23/B23,"")</f>
        <v>0.75</v>
      </c>
      <c r="G23" s="34" t="n">
        <f aca="false">C23+ROW()*0.0000001</f>
        <v>300.0000023</v>
      </c>
    </row>
    <row r="24" customFormat="false" ht="15" hidden="false" customHeight="false" outlineLevel="0" collapsed="false">
      <c r="A24" s="17" t="s">
        <v>83</v>
      </c>
      <c r="B24" s="31" t="n">
        <v>400</v>
      </c>
      <c r="C24" s="18" t="n">
        <f aca="false">SUMIFS(Transactions!$E$3:$E$502,Transactions!$C$3:$C$502,$A24,Transactions!$J$3:$J$502,Dashboard!$C$5,Transactions!$K$3:$K$502,Dashboard!$C$4)</f>
        <v>350</v>
      </c>
      <c r="D24" s="32" t="n">
        <f aca="false">B24-C24</f>
        <v>50</v>
      </c>
      <c r="E24" s="33" t="n">
        <f aca="false">IFERROR(C24/B24,"")</f>
        <v>0.875</v>
      </c>
      <c r="G24" s="34" t="n">
        <f aca="false">C24+ROW()*0.0000001</f>
        <v>350.0000024</v>
      </c>
    </row>
    <row r="25" customFormat="false" ht="15" hidden="false" customHeight="false" outlineLevel="0" collapsed="false">
      <c r="A25" s="17" t="s">
        <v>86</v>
      </c>
      <c r="B25" s="31" t="n">
        <v>200</v>
      </c>
      <c r="C25" s="18" t="n">
        <f aca="false">SUMIFS(Transactions!$E$3:$E$502,Transactions!$C$3:$C$502,$A25,Transactions!$J$3:$J$502,Dashboard!$C$5,Transactions!$K$3:$K$502,Dashboard!$C$4)</f>
        <v>120</v>
      </c>
      <c r="D25" s="32" t="n">
        <f aca="false">B25-C25</f>
        <v>80</v>
      </c>
      <c r="E25" s="33" t="n">
        <f aca="false">IFERROR(C25/B25,"")</f>
        <v>0.6</v>
      </c>
      <c r="G25" s="34" t="n">
        <f aca="false">C25+ROW()*0.0000001</f>
        <v>120.0000025</v>
      </c>
    </row>
    <row r="26" customFormat="false" ht="15" hidden="false" customHeight="false" outlineLevel="0" collapsed="false">
      <c r="A26" s="19" t="s">
        <v>13</v>
      </c>
      <c r="B26" s="20" t="n">
        <f aca="false">SUM(B13:B25)</f>
        <v>11500</v>
      </c>
      <c r="C26" s="20" t="n">
        <f aca="false">SUM(C13:C25)</f>
        <v>10850</v>
      </c>
      <c r="D26" s="20" t="n">
        <f aca="false">B26-C26</f>
        <v>650</v>
      </c>
      <c r="E26" s="35" t="n">
        <f aca="false">IFERROR(C26/B26,"")</f>
        <v>0.943478260869565</v>
      </c>
    </row>
    <row r="28" customFormat="false" ht="15" hidden="false" customHeight="false" outlineLevel="0" collapsed="false">
      <c r="A28" s="16" t="s">
        <v>102</v>
      </c>
      <c r="B28" s="16"/>
      <c r="C28" s="16"/>
      <c r="D28" s="16"/>
      <c r="E28" s="16"/>
    </row>
    <row r="29" customFormat="false" ht="15" hidden="false" customHeight="false" outlineLevel="0" collapsed="false">
      <c r="A29" s="23" t="s">
        <v>20</v>
      </c>
      <c r="B29" s="23" t="s">
        <v>99</v>
      </c>
      <c r="C29" s="23" t="s">
        <v>96</v>
      </c>
      <c r="D29" s="23" t="s">
        <v>100</v>
      </c>
      <c r="E29" s="23" t="s">
        <v>101</v>
      </c>
    </row>
    <row r="30" customFormat="false" ht="15" hidden="false" customHeight="false" outlineLevel="0" collapsed="false">
      <c r="A30" s="17" t="s">
        <v>89</v>
      </c>
      <c r="B30" s="31" t="n">
        <v>1000</v>
      </c>
      <c r="C30" s="18" t="n">
        <f aca="false">SUMIFS(Transactions!$E$3:$E$502,Transactions!$C$3:$C$502,$A30,Transactions!$J$3:$J$502,Dashboard!$C$5,Transactions!$K$3:$K$502,Dashboard!$C$4)</f>
        <v>900</v>
      </c>
      <c r="D30" s="32" t="n">
        <f aca="false">B30-C30</f>
        <v>100</v>
      </c>
      <c r="E30" s="33" t="n">
        <f aca="false">IFERROR(C30/B30,"")</f>
        <v>0.9</v>
      </c>
    </row>
    <row r="31" customFormat="false" ht="15" hidden="false" customHeight="false" outlineLevel="0" collapsed="false">
      <c r="A31" s="17" t="s">
        <v>91</v>
      </c>
      <c r="B31" s="31" t="n">
        <v>500</v>
      </c>
      <c r="C31" s="18" t="n">
        <f aca="false">SUMIFS(Transactions!$E$3:$E$502,Transactions!$C$3:$C$502,$A31,Transactions!$J$3:$J$502,Dashboard!$C$5,Transactions!$K$3:$K$502,Dashboard!$C$4)</f>
        <v>400</v>
      </c>
      <c r="D31" s="32" t="n">
        <f aca="false">B31-C31</f>
        <v>100</v>
      </c>
      <c r="E31" s="33" t="n">
        <f aca="false">IFERROR(C31/B31,"")</f>
        <v>0.8</v>
      </c>
    </row>
    <row r="32" customFormat="false" ht="15" hidden="false" customHeight="false" outlineLevel="0" collapsed="false">
      <c r="A32" s="19" t="s">
        <v>103</v>
      </c>
      <c r="B32" s="20" t="n">
        <f aca="false">SUM(B30:B31)</f>
        <v>1500</v>
      </c>
      <c r="C32" s="20" t="n">
        <f aca="false">SUM(C30:C31)</f>
        <v>1300</v>
      </c>
      <c r="D32" s="20" t="n">
        <f aca="false">B32-C32</f>
        <v>200</v>
      </c>
      <c r="E32" s="35" t="n">
        <f aca="false">IFERROR(C32/B32,"")</f>
        <v>0.866666666666667</v>
      </c>
    </row>
    <row r="34" customFormat="false" ht="15" hidden="false" customHeight="false" outlineLevel="0" collapsed="false">
      <c r="A34" s="16" t="s">
        <v>104</v>
      </c>
      <c r="B34" s="16"/>
      <c r="C34" s="16"/>
    </row>
    <row r="35" customFormat="false" ht="23.85" hidden="false" customHeight="false" outlineLevel="0" collapsed="false">
      <c r="A35" s="23" t="s">
        <v>105</v>
      </c>
      <c r="B35" s="23" t="s">
        <v>96</v>
      </c>
      <c r="C35" s="23" t="s">
        <v>106</v>
      </c>
    </row>
    <row r="36" customFormat="false" ht="15" hidden="false" customHeight="false" outlineLevel="0" collapsed="false">
      <c r="A36" s="17" t="s">
        <v>107</v>
      </c>
      <c r="B36" s="32" t="n">
        <f aca="false">SUMIFS(Transactions!$E$3:$E$502,Transactions!$G$3:$G$502,"Expense",Transactions!$I$3:$I$502,"Fixed",Transactions!$J$3:$J$502,Dashboard!$C$5,Transactions!$K$3:$K$502,Dashboard!$C$4)</f>
        <v>6490</v>
      </c>
      <c r="C36" s="33" t="n">
        <f aca="false">IFERROR(B36/$C$26,"")</f>
        <v>0.59815668202765</v>
      </c>
    </row>
    <row r="37" customFormat="false" ht="15" hidden="false" customHeight="false" outlineLevel="0" collapsed="false">
      <c r="A37" s="17" t="s">
        <v>108</v>
      </c>
      <c r="B37" s="32" t="n">
        <f aca="false">SUMIFS(Transactions!$E$3:$E$502,Transactions!$G$3:$G$502,"Expense",Transactions!$I$3:$I$502,"Variable",Transactions!$J$3:$J$502,Dashboard!$C$5,Transactions!$K$3:$K$502,Dashboard!$C$4)</f>
        <v>4360</v>
      </c>
      <c r="C37" s="33" t="n">
        <f aca="false">IFERROR(B37/$C$26,"")</f>
        <v>0.40184331797235</v>
      </c>
    </row>
    <row r="38" customFormat="false" ht="15" hidden="false" customHeight="false" outlineLevel="0" collapsed="false">
      <c r="A38" s="19" t="s">
        <v>109</v>
      </c>
      <c r="B38" s="20" t="n">
        <f aca="false">SUM(B36:B37)</f>
        <v>10850</v>
      </c>
      <c r="C38" s="35" t="n">
        <f aca="false">IFERROR(B38/$C$26,"")</f>
        <v>1</v>
      </c>
    </row>
    <row r="40" customFormat="false" ht="15" hidden="false" customHeight="false" outlineLevel="0" collapsed="false">
      <c r="A40" s="16" t="s">
        <v>110</v>
      </c>
      <c r="B40" s="16"/>
      <c r="C40" s="16"/>
    </row>
    <row r="41" customFormat="false" ht="15" hidden="false" customHeight="false" outlineLevel="0" collapsed="false">
      <c r="A41" s="23" t="s">
        <v>111</v>
      </c>
      <c r="B41" s="23" t="s">
        <v>96</v>
      </c>
      <c r="C41" s="23" t="s">
        <v>112</v>
      </c>
    </row>
    <row r="42" customFormat="false" ht="15" hidden="false" customHeight="false" outlineLevel="0" collapsed="false">
      <c r="A42" s="17" t="s">
        <v>113</v>
      </c>
      <c r="B42" s="32" t="n">
        <f aca="false">SUMIFS(Transactions!$E$3:$E$502,Transactions!$H$3:$H$502,"Need",Transactions!$J$3:$J$502,Dashboard!$C$5,Transactions!$K$3:$K$502,Dashboard!$C$4)</f>
        <v>7970</v>
      </c>
      <c r="C42" s="33" t="n">
        <f aca="false">IFERROR(B42/$B$9,"")</f>
        <v>0.531333333333333</v>
      </c>
    </row>
    <row r="43" customFormat="false" ht="15" hidden="false" customHeight="false" outlineLevel="0" collapsed="false">
      <c r="A43" s="17" t="s">
        <v>114</v>
      </c>
      <c r="B43" s="32" t="n">
        <f aca="false">SUMIFS(Transactions!$E$3:$E$502,Transactions!$H$3:$H$502,"Want",Transactions!$J$3:$J$502,Dashboard!$C$5,Transactions!$K$3:$K$502,Dashboard!$C$4)</f>
        <v>1860</v>
      </c>
      <c r="C43" s="33" t="n">
        <f aca="false">IFERROR(B43/$B$9,"")</f>
        <v>0.124</v>
      </c>
    </row>
    <row r="44" customFormat="false" ht="15" hidden="false" customHeight="false" outlineLevel="0" collapsed="false">
      <c r="A44" s="17" t="s">
        <v>115</v>
      </c>
      <c r="B44" s="32" t="n">
        <f aca="false">SUMIFS(Transactions!$E$3:$E$502,Transactions!$H$3:$H$502,"Debt",Transactions!$J$3:$J$502,Dashboard!$C$5,Transactions!$K$3:$K$502,Dashboard!$C$4)</f>
        <v>900</v>
      </c>
      <c r="C44" s="33" t="n">
        <f aca="false">IFERROR(B44/$B$9,"")</f>
        <v>0.06</v>
      </c>
    </row>
    <row r="45" customFormat="false" ht="15" hidden="false" customHeight="false" outlineLevel="0" collapsed="false">
      <c r="A45" s="17" t="s">
        <v>116</v>
      </c>
      <c r="B45" s="32" t="n">
        <f aca="false">SUMIFS(Transactions!$E$3:$E$502,Transactions!$H$3:$H$502,"Saving",Transactions!$J$3:$J$502,Dashboard!$C$5,Transactions!$K$3:$K$502,Dashboard!$C$4)</f>
        <v>1300</v>
      </c>
      <c r="C45" s="33" t="n">
        <f aca="false">IFERROR(B45/$B$9,"")</f>
        <v>0.0866666666666667</v>
      </c>
    </row>
    <row r="46" customFormat="false" ht="15" hidden="false" customHeight="false" outlineLevel="0" collapsed="false">
      <c r="A46" s="17" t="s">
        <v>86</v>
      </c>
      <c r="B46" s="32" t="n">
        <f aca="false">SUMIFS(Transactions!$E$3:$E$502,Transactions!$H$3:$H$502,"Other",Transactions!$J$3:$J$502,Dashboard!$C$5,Transactions!$K$3:$K$502,Dashboard!$C$4)</f>
        <v>120</v>
      </c>
      <c r="C46" s="33" t="n">
        <f aca="false">IFERROR(B46/$B$9,"")</f>
        <v>0.008</v>
      </c>
    </row>
    <row r="48" customFormat="false" ht="15" hidden="false" customHeight="false" outlineLevel="0" collapsed="false">
      <c r="A48" s="16" t="s">
        <v>11</v>
      </c>
      <c r="B48" s="16"/>
    </row>
    <row r="49" customFormat="false" ht="15" hidden="false" customHeight="false" outlineLevel="0" collapsed="false">
      <c r="A49" s="17" t="s">
        <v>97</v>
      </c>
      <c r="B49" s="18" t="n">
        <f aca="false">B9</f>
        <v>15000</v>
      </c>
    </row>
    <row r="50" customFormat="false" ht="15" hidden="false" customHeight="false" outlineLevel="0" collapsed="false">
      <c r="A50" s="17" t="s">
        <v>13</v>
      </c>
      <c r="B50" s="18" t="n">
        <f aca="false">C26</f>
        <v>10850</v>
      </c>
    </row>
    <row r="51" customFormat="false" ht="15" hidden="false" customHeight="false" outlineLevel="0" collapsed="false">
      <c r="A51" s="19" t="s">
        <v>117</v>
      </c>
      <c r="B51" s="20" t="n">
        <f aca="false">B49-B50</f>
        <v>4150</v>
      </c>
    </row>
    <row r="52" customFormat="false" ht="15" hidden="false" customHeight="false" outlineLevel="0" collapsed="false">
      <c r="A52" s="17" t="s">
        <v>118</v>
      </c>
      <c r="B52" s="18" t="n">
        <f aca="false">B32</f>
        <v>1500</v>
      </c>
    </row>
    <row r="53" customFormat="false" ht="15" hidden="false" customHeight="false" outlineLevel="0" collapsed="false">
      <c r="A53" s="19" t="s">
        <v>119</v>
      </c>
      <c r="B53" s="20" t="n">
        <f aca="false">B51-B52</f>
        <v>2650</v>
      </c>
    </row>
    <row r="54" customFormat="false" ht="15" hidden="false" customHeight="false" outlineLevel="0" collapsed="false">
      <c r="A54" s="17" t="s">
        <v>120</v>
      </c>
      <c r="B54" s="18" t="n">
        <f aca="false">B51</f>
        <v>4150</v>
      </c>
    </row>
    <row r="55" customFormat="false" ht="15" hidden="false" customHeight="false" outlineLevel="0" collapsed="false">
      <c r="A55" s="19" t="s">
        <v>121</v>
      </c>
      <c r="B55" s="35" t="n">
        <f aca="false">IFERROR(B54/B9,"")</f>
        <v>0.276666666666667</v>
      </c>
    </row>
    <row r="57" customFormat="false" ht="15" hidden="false" customHeight="false" outlineLevel="0" collapsed="false">
      <c r="A57" s="16" t="s">
        <v>122</v>
      </c>
      <c r="B57" s="16"/>
      <c r="C57" s="16"/>
    </row>
    <row r="58" customFormat="false" ht="15" hidden="false" customHeight="false" outlineLevel="0" collapsed="false">
      <c r="A58" s="23" t="s">
        <v>123</v>
      </c>
      <c r="B58" s="23" t="s">
        <v>20</v>
      </c>
      <c r="C58" s="23" t="s">
        <v>124</v>
      </c>
    </row>
    <row r="59" customFormat="false" ht="15" hidden="false" customHeight="false" outlineLevel="0" collapsed="false">
      <c r="A59" s="36" t="n">
        <v>1</v>
      </c>
      <c r="B59" s="17" t="str">
        <f aca="false">IFERROR(INDEX($A$13:$A$25,MATCH(LARGE($G$13:$G$25,1),$G$13:$G$25,0)),"")</f>
        <v>Housing/Rent</v>
      </c>
      <c r="C59" s="32" t="n">
        <f aca="false">IFERROR(INDEX($C$13:$C$25,MATCH(LARGE($G$13:$G$25,1),$G$13:$G$25,0)),"")</f>
        <v>5000</v>
      </c>
    </row>
    <row r="60" customFormat="false" ht="15" hidden="false" customHeight="false" outlineLevel="0" collapsed="false">
      <c r="A60" s="36" t="n">
        <v>2</v>
      </c>
      <c r="B60" s="17" t="str">
        <f aca="false">IFERROR(INDEX($A$13:$A$25,MATCH(LARGE($G$13:$G$25,2),$G$13:$G$25,0)),"")</f>
        <v>Groceries</v>
      </c>
      <c r="C60" s="32" t="n">
        <f aca="false">IFERROR(INDEX($C$13:$C$25,MATCH(LARGE($G$13:$G$25,2),$G$13:$G$25,0)),"")</f>
        <v>1320</v>
      </c>
    </row>
    <row r="61" customFormat="false" ht="15" hidden="false" customHeight="false" outlineLevel="0" collapsed="false">
      <c r="A61" s="36" t="n">
        <v>3</v>
      </c>
      <c r="B61" s="17" t="str">
        <f aca="false">IFERROR(INDEX($A$13:$A$25,MATCH(LARGE($G$13:$G$25,3),$G$13:$G$25,0)),"")</f>
        <v>Debt/Loans</v>
      </c>
      <c r="C61" s="32" t="n">
        <f aca="false">IFERROR(INDEX($C$13:$C$25,MATCH(LARGE($G$13:$G$25,3),$G$13:$G$25,0)),"")</f>
        <v>900</v>
      </c>
    </row>
    <row r="62" customFormat="false" ht="15" hidden="false" customHeight="false" outlineLevel="0" collapsed="false">
      <c r="A62" s="36" t="n">
        <v>4</v>
      </c>
      <c r="B62" s="17" t="str">
        <f aca="false">IFERROR(INDEX($A$13:$A$25,MATCH(LARGE($G$13:$G$25,4),$G$13:$G$25,0)),"")</f>
        <v>Dining Out</v>
      </c>
      <c r="C62" s="32" t="n">
        <f aca="false">IFERROR(INDEX($C$13:$C$25,MATCH(LARGE($G$13:$G$25,4),$G$13:$G$25,0)),"")</f>
        <v>720</v>
      </c>
    </row>
    <row r="63" customFormat="false" ht="15" hidden="false" customHeight="false" outlineLevel="0" collapsed="false">
      <c r="A63" s="36" t="n">
        <v>5</v>
      </c>
      <c r="B63" s="17" t="str">
        <f aca="false">IFERROR(INDEX($A$13:$A$25,MATCH(LARGE($G$13:$G$25,5),$G$13:$G$25,0)),"")</f>
        <v>Transportation/Fuel</v>
      </c>
      <c r="C63" s="32" t="n">
        <f aca="false">IFERROR(INDEX($C$13:$C$25,MATCH(LARGE($G$13:$G$25,5),$G$13:$G$25,0)),"")</f>
        <v>650</v>
      </c>
    </row>
  </sheetData>
  <mergeCells count="8">
    <mergeCell ref="A1:E1"/>
    <mergeCell ref="A4:E4"/>
    <mergeCell ref="A11:E11"/>
    <mergeCell ref="A28:E28"/>
    <mergeCell ref="A34:C34"/>
    <mergeCell ref="A40:C40"/>
    <mergeCell ref="A48:B48"/>
    <mergeCell ref="A57:C57"/>
  </mergeCells>
  <conditionalFormatting sqref="E13:E26">
    <cfRule type="cellIs" priority="2" operator="greaterThan" aboveAverage="0" equalAverage="0" bottom="0" percent="0" rank="0" text="" dxfId="6">
      <formula>1</formula>
    </cfRule>
    <cfRule type="cellIs" priority="3" operator="lessThanOrEqual" aboveAverage="0" equalAverage="0" bottom="0" percent="0" rank="0" text="" dxfId="7">
      <formula>1</formula>
    </cfRule>
  </conditionalFormatting>
  <conditionalFormatting sqref="E30:E32">
    <cfRule type="cellIs" priority="4" operator="greaterThan" aboveAverage="0" equalAverage="0" bottom="0" percent="0" rank="0" text="" dxfId="6">
      <formula>1</formula>
    </cfRule>
    <cfRule type="cellIs" priority="5" operator="lessThanOrEqual" aboveAverage="0" equalAverage="0" bottom="0" percent="0" rank="0" text="" dxfId="7">
      <formula>1</formula>
    </cfRule>
  </conditionalFormatting>
  <conditionalFormatting sqref="D13:D26">
    <cfRule type="cellIs" priority="6" operator="lessThan" aboveAverage="0" equalAverage="0" bottom="0" percent="0" rank="0" text="" dxfId="6">
      <formula>0</formula>
    </cfRule>
    <cfRule type="cellIs" priority="7" operator="greaterThanOrEqual" aboveAverage="0" equalAverage="0" bottom="0" percent="0" rank="0" text="" dxfId="7">
      <formula>0</formula>
    </cfRule>
  </conditionalFormatting>
  <conditionalFormatting sqref="D30:D32">
    <cfRule type="cellIs" priority="8" operator="lessThan" aboveAverage="0" equalAverage="0" bottom="0" percent="0" rank="0" text="" dxfId="6">
      <formula>0</formula>
    </cfRule>
    <cfRule type="cellIs" priority="9" operator="greaterThanOrEqual" aboveAverage="0" equalAverage="0" bottom="0" percent="0" rank="0" text="" dxfId="7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8" min="2" style="0" width="15"/>
  </cols>
  <sheetData>
    <row r="1" customFormat="false" ht="30" hidden="false" customHeight="true" outlineLevel="0" collapsed="false">
      <c r="A1" s="22" t="s">
        <v>125</v>
      </c>
      <c r="B1" s="22"/>
      <c r="C1" s="22"/>
      <c r="D1" s="22"/>
      <c r="E1" s="22"/>
      <c r="F1" s="22"/>
      <c r="G1" s="22"/>
      <c r="H1" s="22"/>
    </row>
    <row r="2" customFormat="false" ht="15" hidden="false" customHeight="false" outlineLevel="0" collapsed="false">
      <c r="A2" s="3" t="s">
        <v>94</v>
      </c>
      <c r="B2" s="3" t="n">
        <f aca="false">Dashboard!$C$4</f>
        <v>2026</v>
      </c>
    </row>
    <row r="4" customFormat="false" ht="15" hidden="false" customHeight="false" outlineLevel="0" collapsed="false">
      <c r="A4" s="23" t="s">
        <v>126</v>
      </c>
      <c r="B4" s="23" t="s">
        <v>127</v>
      </c>
      <c r="C4" s="23" t="s">
        <v>13</v>
      </c>
      <c r="D4" s="23" t="s">
        <v>128</v>
      </c>
      <c r="E4" s="23" t="s">
        <v>9</v>
      </c>
      <c r="F4" s="23" t="s">
        <v>129</v>
      </c>
      <c r="G4" s="23" t="s">
        <v>130</v>
      </c>
      <c r="H4" s="23" t="s">
        <v>131</v>
      </c>
    </row>
    <row r="5" customFormat="false" ht="15" hidden="false" customHeight="false" outlineLevel="0" collapsed="false">
      <c r="A5" s="17" t="s">
        <v>132</v>
      </c>
      <c r="B5" s="18" t="n">
        <f aca="false">SUMIFS(Transactions!$E$3:$E$502,Transactions!$G$3:$G$502,"Income",Transactions!$J$3:$J$502,1,Transactions!$K$3:$K$502,$B$2)</f>
        <v>0</v>
      </c>
      <c r="C5" s="18" t="n">
        <f aca="false">SUMIFS(Transactions!$E$3:$E$502,Transactions!$G$3:$G$502,"Expense",Transactions!$J$3:$J$502,1,Transactions!$K$3:$K$502,$B$2)</f>
        <v>0</v>
      </c>
      <c r="D5" s="18" t="n">
        <f aca="false">B5-C5</f>
        <v>0</v>
      </c>
      <c r="E5" s="37" t="str">
        <f aca="false">IFERROR(D5/B5,"")</f>
        <v/>
      </c>
      <c r="F5" s="18" t="n">
        <f aca="false">'Monthly Budget'!$B$26</f>
        <v>11500</v>
      </c>
      <c r="G5" s="18" t="n">
        <f aca="false">F5-C5</f>
        <v>11500</v>
      </c>
      <c r="H5" s="37" t="n">
        <f aca="false">IFERROR(C5/F5,"")</f>
        <v>0</v>
      </c>
    </row>
    <row r="6" customFormat="false" ht="15" hidden="false" customHeight="false" outlineLevel="0" collapsed="false">
      <c r="A6" s="17" t="s">
        <v>133</v>
      </c>
      <c r="B6" s="18" t="n">
        <f aca="false">SUMIFS(Transactions!$E$3:$E$502,Transactions!$G$3:$G$502,"Income",Transactions!$J$3:$J$502,2,Transactions!$K$3:$K$502,$B$2)</f>
        <v>0</v>
      </c>
      <c r="C6" s="18" t="n">
        <f aca="false">SUMIFS(Transactions!$E$3:$E$502,Transactions!$G$3:$G$502,"Expense",Transactions!$J$3:$J$502,2,Transactions!$K$3:$K$502,$B$2)</f>
        <v>0</v>
      </c>
      <c r="D6" s="18" t="n">
        <f aca="false">B6-C6</f>
        <v>0</v>
      </c>
      <c r="E6" s="37" t="str">
        <f aca="false">IFERROR(D6/B6,"")</f>
        <v/>
      </c>
      <c r="F6" s="18" t="n">
        <f aca="false">'Monthly Budget'!$B$26</f>
        <v>11500</v>
      </c>
      <c r="G6" s="18" t="n">
        <f aca="false">F6-C6</f>
        <v>11500</v>
      </c>
      <c r="H6" s="37" t="n">
        <f aca="false">IFERROR(C6/F6,"")</f>
        <v>0</v>
      </c>
    </row>
    <row r="7" customFormat="false" ht="15" hidden="false" customHeight="false" outlineLevel="0" collapsed="false">
      <c r="A7" s="17" t="s">
        <v>134</v>
      </c>
      <c r="B7" s="18" t="n">
        <f aca="false">SUMIFS(Transactions!$E$3:$E$502,Transactions!$G$3:$G$502,"Income",Transactions!$J$3:$J$502,3,Transactions!$K$3:$K$502,$B$2)</f>
        <v>0</v>
      </c>
      <c r="C7" s="18" t="n">
        <f aca="false">SUMIFS(Transactions!$E$3:$E$502,Transactions!$G$3:$G$502,"Expense",Transactions!$J$3:$J$502,3,Transactions!$K$3:$K$502,$B$2)</f>
        <v>0</v>
      </c>
      <c r="D7" s="18" t="n">
        <f aca="false">B7-C7</f>
        <v>0</v>
      </c>
      <c r="E7" s="37" t="str">
        <f aca="false">IFERROR(D7/B7,"")</f>
        <v/>
      </c>
      <c r="F7" s="18" t="n">
        <f aca="false">'Monthly Budget'!$B$26</f>
        <v>11500</v>
      </c>
      <c r="G7" s="18" t="n">
        <f aca="false">F7-C7</f>
        <v>11500</v>
      </c>
      <c r="H7" s="37" t="n">
        <f aca="false">IFERROR(C7/F7,"")</f>
        <v>0</v>
      </c>
    </row>
    <row r="8" customFormat="false" ht="15" hidden="false" customHeight="false" outlineLevel="0" collapsed="false">
      <c r="A8" s="17" t="s">
        <v>135</v>
      </c>
      <c r="B8" s="18" t="n">
        <f aca="false">SUMIFS(Transactions!$E$3:$E$502,Transactions!$G$3:$G$502,"Income",Transactions!$J$3:$J$502,4,Transactions!$K$3:$K$502,$B$2)</f>
        <v>0</v>
      </c>
      <c r="C8" s="18" t="n">
        <f aca="false">SUMIFS(Transactions!$E$3:$E$502,Transactions!$G$3:$G$502,"Expense",Transactions!$J$3:$J$502,4,Transactions!$K$3:$K$502,$B$2)</f>
        <v>0</v>
      </c>
      <c r="D8" s="18" t="n">
        <f aca="false">B8-C8</f>
        <v>0</v>
      </c>
      <c r="E8" s="37" t="str">
        <f aca="false">IFERROR(D8/B8,"")</f>
        <v/>
      </c>
      <c r="F8" s="18" t="n">
        <f aca="false">'Monthly Budget'!$B$26</f>
        <v>11500</v>
      </c>
      <c r="G8" s="18" t="n">
        <f aca="false">F8-C8</f>
        <v>11500</v>
      </c>
      <c r="H8" s="37" t="n">
        <f aca="false">IFERROR(C8/F8,"")</f>
        <v>0</v>
      </c>
    </row>
    <row r="9" customFormat="false" ht="15" hidden="false" customHeight="false" outlineLevel="0" collapsed="false">
      <c r="A9" s="17" t="s">
        <v>136</v>
      </c>
      <c r="B9" s="18" t="n">
        <f aca="false">SUMIFS(Transactions!$E$3:$E$502,Transactions!$G$3:$G$502,"Income",Transactions!$J$3:$J$502,5,Transactions!$K$3:$K$502,$B$2)</f>
        <v>0</v>
      </c>
      <c r="C9" s="18" t="n">
        <f aca="false">SUMIFS(Transactions!$E$3:$E$502,Transactions!$G$3:$G$502,"Expense",Transactions!$J$3:$J$502,5,Transactions!$K$3:$K$502,$B$2)</f>
        <v>0</v>
      </c>
      <c r="D9" s="18" t="n">
        <f aca="false">B9-C9</f>
        <v>0</v>
      </c>
      <c r="E9" s="37" t="str">
        <f aca="false">IFERROR(D9/B9,"")</f>
        <v/>
      </c>
      <c r="F9" s="18" t="n">
        <f aca="false">'Monthly Budget'!$B$26</f>
        <v>11500</v>
      </c>
      <c r="G9" s="18" t="n">
        <f aca="false">F9-C9</f>
        <v>11500</v>
      </c>
      <c r="H9" s="37" t="n">
        <f aca="false">IFERROR(C9/F9,"")</f>
        <v>0</v>
      </c>
    </row>
    <row r="10" customFormat="false" ht="15" hidden="false" customHeight="false" outlineLevel="0" collapsed="false">
      <c r="A10" s="17" t="s">
        <v>137</v>
      </c>
      <c r="B10" s="18" t="n">
        <f aca="false">SUMIFS(Transactions!$E$3:$E$502,Transactions!$G$3:$G$502,"Income",Transactions!$J$3:$J$502,6,Transactions!$K$3:$K$502,$B$2)</f>
        <v>0</v>
      </c>
      <c r="C10" s="18" t="n">
        <f aca="false">SUMIFS(Transactions!$E$3:$E$502,Transactions!$G$3:$G$502,"Expense",Transactions!$J$3:$J$502,6,Transactions!$K$3:$K$502,$B$2)</f>
        <v>0</v>
      </c>
      <c r="D10" s="18" t="n">
        <f aca="false">B10-C10</f>
        <v>0</v>
      </c>
      <c r="E10" s="37" t="str">
        <f aca="false">IFERROR(D10/B10,"")</f>
        <v/>
      </c>
      <c r="F10" s="18" t="n">
        <f aca="false">'Monthly Budget'!$B$26</f>
        <v>11500</v>
      </c>
      <c r="G10" s="18" t="n">
        <f aca="false">F10-C10</f>
        <v>11500</v>
      </c>
      <c r="H10" s="37" t="n">
        <f aca="false">IFERROR(C10/F10,"")</f>
        <v>0</v>
      </c>
    </row>
    <row r="11" customFormat="false" ht="15" hidden="false" customHeight="false" outlineLevel="0" collapsed="false">
      <c r="A11" s="17" t="s">
        <v>138</v>
      </c>
      <c r="B11" s="18" t="n">
        <f aca="false">SUMIFS(Transactions!$E$3:$E$502,Transactions!$G$3:$G$502,"Income",Transactions!$J$3:$J$502,7,Transactions!$K$3:$K$502,$B$2)</f>
        <v>0</v>
      </c>
      <c r="C11" s="18" t="n">
        <f aca="false">SUMIFS(Transactions!$E$3:$E$502,Transactions!$G$3:$G$502,"Expense",Transactions!$J$3:$J$502,7,Transactions!$K$3:$K$502,$B$2)</f>
        <v>0</v>
      </c>
      <c r="D11" s="18" t="n">
        <f aca="false">B11-C11</f>
        <v>0</v>
      </c>
      <c r="E11" s="37" t="str">
        <f aca="false">IFERROR(D11/B11,"")</f>
        <v/>
      </c>
      <c r="F11" s="18" t="n">
        <f aca="false">'Monthly Budget'!$B$26</f>
        <v>11500</v>
      </c>
      <c r="G11" s="18" t="n">
        <f aca="false">F11-C11</f>
        <v>11500</v>
      </c>
      <c r="H11" s="37" t="n">
        <f aca="false">IFERROR(C11/F11,"")</f>
        <v>0</v>
      </c>
    </row>
    <row r="12" customFormat="false" ht="15" hidden="false" customHeight="false" outlineLevel="0" collapsed="false">
      <c r="A12" s="17" t="s">
        <v>139</v>
      </c>
      <c r="B12" s="18" t="n">
        <f aca="false">SUMIFS(Transactions!$E$3:$E$502,Transactions!$G$3:$G$502,"Income",Transactions!$J$3:$J$502,8,Transactions!$K$3:$K$502,$B$2)</f>
        <v>0</v>
      </c>
      <c r="C12" s="18" t="n">
        <f aca="false">SUMIFS(Transactions!$E$3:$E$502,Transactions!$G$3:$G$502,"Expense",Transactions!$J$3:$J$502,8,Transactions!$K$3:$K$502,$B$2)</f>
        <v>0</v>
      </c>
      <c r="D12" s="18" t="n">
        <f aca="false">B12-C12</f>
        <v>0</v>
      </c>
      <c r="E12" s="37" t="str">
        <f aca="false">IFERROR(D12/B12,"")</f>
        <v/>
      </c>
      <c r="F12" s="18" t="n">
        <f aca="false">'Monthly Budget'!$B$26</f>
        <v>11500</v>
      </c>
      <c r="G12" s="18" t="n">
        <f aca="false">F12-C12</f>
        <v>11500</v>
      </c>
      <c r="H12" s="37" t="n">
        <f aca="false">IFERROR(C12/F12,"")</f>
        <v>0</v>
      </c>
    </row>
    <row r="13" customFormat="false" ht="15" hidden="false" customHeight="false" outlineLevel="0" collapsed="false">
      <c r="A13" s="17" t="s">
        <v>3</v>
      </c>
      <c r="B13" s="18" t="n">
        <f aca="false">SUMIFS(Transactions!$E$3:$E$502,Transactions!$G$3:$G$502,"Income",Transactions!$J$3:$J$502,9,Transactions!$K$3:$K$502,$B$2)</f>
        <v>15000</v>
      </c>
      <c r="C13" s="18" t="n">
        <f aca="false">SUMIFS(Transactions!$E$3:$E$502,Transactions!$G$3:$G$502,"Expense",Transactions!$J$3:$J$502,9,Transactions!$K$3:$K$502,$B$2)</f>
        <v>10850</v>
      </c>
      <c r="D13" s="18" t="n">
        <f aca="false">B13-C13</f>
        <v>4150</v>
      </c>
      <c r="E13" s="37" t="n">
        <f aca="false">IFERROR(D13/B13,"")</f>
        <v>0.276666666666667</v>
      </c>
      <c r="F13" s="18" t="n">
        <f aca="false">'Monthly Budget'!$B$26</f>
        <v>11500</v>
      </c>
      <c r="G13" s="18" t="n">
        <f aca="false">F13-C13</f>
        <v>650</v>
      </c>
      <c r="H13" s="37" t="n">
        <f aca="false">IFERROR(C13/F13,"")</f>
        <v>0.943478260869565</v>
      </c>
    </row>
    <row r="14" customFormat="false" ht="15" hidden="false" customHeight="false" outlineLevel="0" collapsed="false">
      <c r="A14" s="17" t="s">
        <v>140</v>
      </c>
      <c r="B14" s="18" t="n">
        <f aca="false">SUMIFS(Transactions!$E$3:$E$502,Transactions!$G$3:$G$502,"Income",Transactions!$J$3:$J$502,10,Transactions!$K$3:$K$502,$B$2)</f>
        <v>0</v>
      </c>
      <c r="C14" s="18" t="n">
        <f aca="false">SUMIFS(Transactions!$E$3:$E$502,Transactions!$G$3:$G$502,"Expense",Transactions!$J$3:$J$502,10,Transactions!$K$3:$K$502,$B$2)</f>
        <v>0</v>
      </c>
      <c r="D14" s="18" t="n">
        <f aca="false">B14-C14</f>
        <v>0</v>
      </c>
      <c r="E14" s="37" t="str">
        <f aca="false">IFERROR(D14/B14,"")</f>
        <v/>
      </c>
      <c r="F14" s="18" t="n">
        <f aca="false">'Monthly Budget'!$B$26</f>
        <v>11500</v>
      </c>
      <c r="G14" s="18" t="n">
        <f aca="false">F14-C14</f>
        <v>11500</v>
      </c>
      <c r="H14" s="37" t="n">
        <f aca="false">IFERROR(C14/F14,"")</f>
        <v>0</v>
      </c>
    </row>
    <row r="15" customFormat="false" ht="15" hidden="false" customHeight="false" outlineLevel="0" collapsed="false">
      <c r="A15" s="17" t="s">
        <v>141</v>
      </c>
      <c r="B15" s="18" t="n">
        <f aca="false">SUMIFS(Transactions!$E$3:$E$502,Transactions!$G$3:$G$502,"Income",Transactions!$J$3:$J$502,11,Transactions!$K$3:$K$502,$B$2)</f>
        <v>0</v>
      </c>
      <c r="C15" s="18" t="n">
        <f aca="false">SUMIFS(Transactions!$E$3:$E$502,Transactions!$G$3:$G$502,"Expense",Transactions!$J$3:$J$502,11,Transactions!$K$3:$K$502,$B$2)</f>
        <v>0</v>
      </c>
      <c r="D15" s="18" t="n">
        <f aca="false">B15-C15</f>
        <v>0</v>
      </c>
      <c r="E15" s="37" t="str">
        <f aca="false">IFERROR(D15/B15,"")</f>
        <v/>
      </c>
      <c r="F15" s="18" t="n">
        <f aca="false">'Monthly Budget'!$B$26</f>
        <v>11500</v>
      </c>
      <c r="G15" s="18" t="n">
        <f aca="false">F15-C15</f>
        <v>11500</v>
      </c>
      <c r="H15" s="37" t="n">
        <f aca="false">IFERROR(C15/F15,"")</f>
        <v>0</v>
      </c>
    </row>
    <row r="16" customFormat="false" ht="15" hidden="false" customHeight="false" outlineLevel="0" collapsed="false">
      <c r="A16" s="17" t="s">
        <v>142</v>
      </c>
      <c r="B16" s="18" t="n">
        <f aca="false">SUMIFS(Transactions!$E$3:$E$502,Transactions!$G$3:$G$502,"Income",Transactions!$J$3:$J$502,12,Transactions!$K$3:$K$502,$B$2)</f>
        <v>0</v>
      </c>
      <c r="C16" s="18" t="n">
        <f aca="false">SUMIFS(Transactions!$E$3:$E$502,Transactions!$G$3:$G$502,"Expense",Transactions!$J$3:$J$502,12,Transactions!$K$3:$K$502,$B$2)</f>
        <v>0</v>
      </c>
      <c r="D16" s="18" t="n">
        <f aca="false">B16-C16</f>
        <v>0</v>
      </c>
      <c r="E16" s="37" t="str">
        <f aca="false">IFERROR(D16/B16,"")</f>
        <v/>
      </c>
      <c r="F16" s="18" t="n">
        <f aca="false">'Monthly Budget'!$B$26</f>
        <v>11500</v>
      </c>
      <c r="G16" s="18" t="n">
        <f aca="false">F16-C16</f>
        <v>11500</v>
      </c>
      <c r="H16" s="37" t="n">
        <f aca="false">IFERROR(C16/F16,"")</f>
        <v>0</v>
      </c>
    </row>
    <row r="17" customFormat="false" ht="15" hidden="false" customHeight="false" outlineLevel="0" collapsed="false">
      <c r="A17" s="19" t="s">
        <v>143</v>
      </c>
      <c r="B17" s="20" t="n">
        <f aca="false">SUM(B5:B16)</f>
        <v>15000</v>
      </c>
      <c r="C17" s="20" t="n">
        <f aca="false">SUM(C5:C16)</f>
        <v>10850</v>
      </c>
      <c r="D17" s="20" t="n">
        <f aca="false">SUM(D5:D16)</f>
        <v>4150</v>
      </c>
      <c r="E17" s="35" t="n">
        <f aca="false">IFERROR(D17/B17,"")</f>
        <v>0.276666666666667</v>
      </c>
      <c r="F17" s="20" t="n">
        <f aca="false">SUM(F5:F16)</f>
        <v>138000</v>
      </c>
      <c r="G17" s="20" t="n">
        <f aca="false">SUM(G5:G16)</f>
        <v>127150</v>
      </c>
      <c r="H17" s="35" t="n">
        <f aca="false">IFERROR(C17/F17,"")</f>
        <v>0.0786231884057971</v>
      </c>
    </row>
  </sheetData>
  <mergeCells count="1">
    <mergeCell ref="A1:H1"/>
  </mergeCells>
  <conditionalFormatting sqref="H5:H16">
    <cfRule type="cellIs" priority="2" operator="greaterThan" aboveAverage="0" equalAverage="0" bottom="0" percent="0" rank="0" text="" dxfId="6">
      <formula>1</formula>
    </cfRule>
    <cfRule type="cellIs" priority="3" operator="lessThanOrEqual" aboveAverage="0" equalAverage="0" bottom="0" percent="0" rank="0" text="" dxfId="7">
      <formula>1</formula>
    </cfRule>
  </conditionalFormatting>
  <conditionalFormatting sqref="G5:G16">
    <cfRule type="cellIs" priority="4" operator="lessThan" aboveAverage="0" equalAverage="0" bottom="0" percent="0" rank="0" text="" dxfId="6">
      <formula>0</formula>
    </cfRule>
    <cfRule type="cellIs" priority="5" operator="greaterThanOrEqual" aboveAverage="0" equalAverage="0" bottom="0" percent="0" rank="0" text="" dxfId="7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2"/>
    <col collapsed="false" customWidth="true" hidden="false" outlineLevel="0" max="8" min="8" style="0" width="14"/>
    <col collapsed="false" customWidth="true" hidden="false" outlineLevel="0" max="9" min="9" style="0" width="2"/>
    <col collapsed="false" customWidth="true" hidden="false" outlineLevel="0" max="10" min="10" style="0" width="10"/>
    <col collapsed="false" customWidth="true" hidden="false" outlineLevel="0" max="11" min="11" style="0" width="2"/>
    <col collapsed="false" customWidth="true" hidden="false" outlineLevel="0" max="12" min="12" style="0" width="60"/>
  </cols>
  <sheetData>
    <row r="1" customFormat="false" ht="30" hidden="false" customHeight="true" outlineLevel="0" collapsed="false">
      <c r="A1" s="22" t="s">
        <v>144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customFormat="false" ht="15" hidden="false" customHeight="false" outlineLevel="0" collapsed="false">
      <c r="B3" s="16" t="s">
        <v>145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customFormat="false" ht="15" hidden="false" customHeight="true" outlineLevel="0" collapsed="false">
      <c r="B4" s="38" t="s">
        <v>146</v>
      </c>
      <c r="C4" s="38"/>
      <c r="D4" s="38"/>
      <c r="E4" s="38"/>
      <c r="F4" s="38"/>
      <c r="G4" s="38"/>
      <c r="H4" s="38"/>
      <c r="I4" s="38"/>
      <c r="J4" s="38"/>
      <c r="K4" s="38"/>
      <c r="L4" s="38"/>
    </row>
    <row r="5" customFormat="false" ht="15" hidden="false" customHeight="true" outlineLevel="0" collapsed="false">
      <c r="B5" s="38" t="s">
        <v>147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customFormat="false" ht="15" hidden="false" customHeight="true" outlineLevel="0" collapsed="false">
      <c r="B6" s="38" t="s">
        <v>148</v>
      </c>
      <c r="C6" s="38"/>
      <c r="D6" s="38"/>
      <c r="E6" s="38"/>
      <c r="F6" s="38"/>
      <c r="G6" s="38"/>
      <c r="H6" s="38"/>
      <c r="I6" s="38"/>
      <c r="J6" s="38"/>
      <c r="K6" s="38"/>
      <c r="L6" s="38"/>
    </row>
    <row r="7" customFormat="false" ht="15" hidden="false" customHeight="true" outlineLevel="0" collapsed="false">
      <c r="B7" s="38" t="s">
        <v>149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customFormat="false" ht="15" hidden="false" customHeight="true" outlineLevel="0" collapsed="false">
      <c r="B8" s="38" t="s">
        <v>150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customFormat="false" ht="15" hidden="false" customHeight="true" outlineLevel="0" collapsed="false">
      <c r="B9" s="38" t="s">
        <v>151</v>
      </c>
      <c r="C9" s="38"/>
      <c r="D9" s="38"/>
      <c r="E9" s="38"/>
      <c r="F9" s="38"/>
      <c r="G9" s="38"/>
      <c r="H9" s="38"/>
      <c r="I9" s="38"/>
      <c r="J9" s="38"/>
      <c r="K9" s="38"/>
      <c r="L9" s="38"/>
    </row>
    <row r="10" customFormat="false" ht="15" hidden="false" customHeight="true" outlineLevel="0" collapsed="false">
      <c r="B10" s="38" t="s">
        <v>152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</row>
    <row r="11" customFormat="false" ht="15" hidden="false" customHeight="true" outlineLevel="0" collapsed="false">
      <c r="B11" s="38" t="s">
        <v>153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customFormat="false" ht="15" hidden="false" customHeight="true" outlineLevel="0" collapsed="false">
      <c r="B12" s="38" t="s">
        <v>154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customFormat="false" ht="15" hidden="false" customHeight="false" outlineLevel="0" collapsed="false">
      <c r="B13" s="16" t="s">
        <v>155</v>
      </c>
      <c r="C13" s="16"/>
      <c r="D13" s="16"/>
      <c r="E13" s="16"/>
      <c r="F13" s="16"/>
    </row>
    <row r="14" customFormat="false" ht="15" hidden="false" customHeight="false" outlineLevel="0" collapsed="false">
      <c r="B14" s="23" t="s">
        <v>20</v>
      </c>
      <c r="C14" s="23" t="s">
        <v>105</v>
      </c>
      <c r="D14" s="23" t="s">
        <v>111</v>
      </c>
      <c r="E14" s="23" t="s">
        <v>156</v>
      </c>
    </row>
    <row r="15" customFormat="false" ht="15" hidden="false" customHeight="false" outlineLevel="0" collapsed="false">
      <c r="B15" s="39" t="s">
        <v>36</v>
      </c>
      <c r="C15" s="39" t="s">
        <v>6</v>
      </c>
      <c r="D15" s="39" t="s">
        <v>6</v>
      </c>
      <c r="E15" s="39" t="s">
        <v>157</v>
      </c>
    </row>
    <row r="16" customFormat="false" ht="15" hidden="false" customHeight="false" outlineLevel="0" collapsed="false">
      <c r="B16" s="17" t="s">
        <v>40</v>
      </c>
      <c r="C16" s="17" t="s">
        <v>6</v>
      </c>
      <c r="D16" s="17" t="s">
        <v>6</v>
      </c>
      <c r="E16" s="17" t="s">
        <v>157</v>
      </c>
    </row>
    <row r="17" customFormat="false" ht="15" hidden="false" customHeight="false" outlineLevel="0" collapsed="false">
      <c r="B17" s="39" t="s">
        <v>43</v>
      </c>
      <c r="C17" s="39" t="s">
        <v>6</v>
      </c>
      <c r="D17" s="39" t="s">
        <v>6</v>
      </c>
      <c r="E17" s="39" t="s">
        <v>157</v>
      </c>
    </row>
    <row r="18" customFormat="false" ht="15" hidden="false" customHeight="false" outlineLevel="0" collapsed="false">
      <c r="B18" s="17" t="s">
        <v>46</v>
      </c>
      <c r="C18" s="17" t="s">
        <v>158</v>
      </c>
      <c r="D18" s="17" t="s">
        <v>113</v>
      </c>
      <c r="E18" s="17" t="s">
        <v>107</v>
      </c>
    </row>
    <row r="19" customFormat="false" ht="15" hidden="false" customHeight="false" outlineLevel="0" collapsed="false">
      <c r="B19" s="39" t="s">
        <v>49</v>
      </c>
      <c r="C19" s="39" t="s">
        <v>158</v>
      </c>
      <c r="D19" s="39" t="s">
        <v>113</v>
      </c>
      <c r="E19" s="39" t="s">
        <v>107</v>
      </c>
    </row>
    <row r="20" customFormat="false" ht="15" hidden="false" customHeight="false" outlineLevel="0" collapsed="false">
      <c r="B20" s="17" t="s">
        <v>31</v>
      </c>
      <c r="C20" s="17" t="s">
        <v>158</v>
      </c>
      <c r="D20" s="17" t="s">
        <v>113</v>
      </c>
      <c r="E20" s="17" t="s">
        <v>108</v>
      </c>
    </row>
    <row r="21" customFormat="false" ht="15" hidden="false" customHeight="false" outlineLevel="0" collapsed="false">
      <c r="B21" s="39" t="s">
        <v>56</v>
      </c>
      <c r="C21" s="39" t="s">
        <v>158</v>
      </c>
      <c r="D21" s="39" t="s">
        <v>114</v>
      </c>
      <c r="E21" s="39" t="s">
        <v>108</v>
      </c>
    </row>
    <row r="22" customFormat="false" ht="15" hidden="false" customHeight="false" outlineLevel="0" collapsed="false">
      <c r="B22" s="17" t="s">
        <v>61</v>
      </c>
      <c r="C22" s="17" t="s">
        <v>158</v>
      </c>
      <c r="D22" s="17" t="s">
        <v>113</v>
      </c>
      <c r="E22" s="17" t="s">
        <v>108</v>
      </c>
    </row>
    <row r="23" customFormat="false" ht="15" hidden="false" customHeight="false" outlineLevel="0" collapsed="false">
      <c r="B23" s="39" t="s">
        <v>67</v>
      </c>
      <c r="C23" s="39" t="s">
        <v>158</v>
      </c>
      <c r="D23" s="39" t="s">
        <v>114</v>
      </c>
      <c r="E23" s="39" t="s">
        <v>108</v>
      </c>
    </row>
    <row r="24" customFormat="false" ht="15" hidden="false" customHeight="false" outlineLevel="0" collapsed="false">
      <c r="B24" s="17" t="s">
        <v>70</v>
      </c>
      <c r="C24" s="17" t="s">
        <v>158</v>
      </c>
      <c r="D24" s="17" t="s">
        <v>113</v>
      </c>
      <c r="E24" s="17" t="s">
        <v>108</v>
      </c>
    </row>
    <row r="25" customFormat="false" ht="15" hidden="false" customHeight="false" outlineLevel="0" collapsed="false">
      <c r="B25" s="39" t="s">
        <v>73</v>
      </c>
      <c r="C25" s="39" t="s">
        <v>158</v>
      </c>
      <c r="D25" s="39" t="s">
        <v>114</v>
      </c>
      <c r="E25" s="39" t="s">
        <v>108</v>
      </c>
    </row>
    <row r="26" customFormat="false" ht="15" hidden="false" customHeight="false" outlineLevel="0" collapsed="false">
      <c r="B26" s="17" t="s">
        <v>75</v>
      </c>
      <c r="C26" s="17" t="s">
        <v>158</v>
      </c>
      <c r="D26" s="17" t="s">
        <v>114</v>
      </c>
      <c r="E26" s="17" t="s">
        <v>107</v>
      </c>
    </row>
    <row r="27" customFormat="false" ht="15" hidden="false" customHeight="false" outlineLevel="0" collapsed="false">
      <c r="B27" s="39" t="s">
        <v>77</v>
      </c>
      <c r="C27" s="39" t="s">
        <v>158</v>
      </c>
      <c r="D27" s="39" t="s">
        <v>115</v>
      </c>
      <c r="E27" s="39" t="s">
        <v>107</v>
      </c>
    </row>
    <row r="28" customFormat="false" ht="15" hidden="false" customHeight="false" outlineLevel="0" collapsed="false">
      <c r="B28" s="17" t="s">
        <v>80</v>
      </c>
      <c r="C28" s="17" t="s">
        <v>158</v>
      </c>
      <c r="D28" s="17" t="s">
        <v>114</v>
      </c>
      <c r="E28" s="17" t="s">
        <v>108</v>
      </c>
    </row>
    <row r="29" customFormat="false" ht="15" hidden="false" customHeight="false" outlineLevel="0" collapsed="false">
      <c r="B29" s="39" t="s">
        <v>83</v>
      </c>
      <c r="C29" s="39" t="s">
        <v>158</v>
      </c>
      <c r="D29" s="39" t="s">
        <v>113</v>
      </c>
      <c r="E29" s="39" t="s">
        <v>108</v>
      </c>
    </row>
    <row r="30" customFormat="false" ht="15" hidden="false" customHeight="false" outlineLevel="0" collapsed="false">
      <c r="B30" s="17" t="s">
        <v>86</v>
      </c>
      <c r="C30" s="17" t="s">
        <v>158</v>
      </c>
      <c r="D30" s="17" t="s">
        <v>86</v>
      </c>
      <c r="E30" s="17" t="s">
        <v>108</v>
      </c>
    </row>
    <row r="31" customFormat="false" ht="15" hidden="false" customHeight="false" outlineLevel="0" collapsed="false">
      <c r="B31" s="39" t="s">
        <v>89</v>
      </c>
      <c r="C31" s="39" t="s">
        <v>116</v>
      </c>
      <c r="D31" s="39" t="s">
        <v>116</v>
      </c>
      <c r="E31" s="39" t="s">
        <v>108</v>
      </c>
    </row>
    <row r="32" customFormat="false" ht="15" hidden="false" customHeight="false" outlineLevel="0" collapsed="false">
      <c r="B32" s="17" t="s">
        <v>91</v>
      </c>
      <c r="C32" s="17" t="s">
        <v>116</v>
      </c>
      <c r="D32" s="17" t="s">
        <v>116</v>
      </c>
      <c r="E32" s="17" t="s">
        <v>108</v>
      </c>
    </row>
    <row r="34" customFormat="false" ht="15" hidden="false" customHeight="false" outlineLevel="0" collapsed="false">
      <c r="B34" s="16" t="s">
        <v>159</v>
      </c>
      <c r="D34" s="16" t="s">
        <v>160</v>
      </c>
      <c r="F34" s="16" t="s">
        <v>161</v>
      </c>
    </row>
    <row r="35" customFormat="false" ht="15" hidden="false" customHeight="false" outlineLevel="0" collapsed="false">
      <c r="B35" s="23" t="s">
        <v>21</v>
      </c>
      <c r="D35" s="23" t="s">
        <v>126</v>
      </c>
      <c r="F35" s="23" t="s">
        <v>28</v>
      </c>
    </row>
    <row r="36" customFormat="false" ht="15" hidden="false" customHeight="false" outlineLevel="0" collapsed="false">
      <c r="B36" s="17" t="s">
        <v>44</v>
      </c>
      <c r="D36" s="17" t="s">
        <v>132</v>
      </c>
      <c r="F36" s="17" t="n">
        <v>2024</v>
      </c>
    </row>
    <row r="37" customFormat="false" ht="15" hidden="false" customHeight="false" outlineLevel="0" collapsed="false">
      <c r="B37" s="17" t="s">
        <v>32</v>
      </c>
      <c r="D37" s="17" t="s">
        <v>133</v>
      </c>
      <c r="F37" s="17" t="n">
        <v>2025</v>
      </c>
    </row>
    <row r="38" customFormat="false" ht="15" hidden="false" customHeight="false" outlineLevel="0" collapsed="false">
      <c r="B38" s="17" t="s">
        <v>62</v>
      </c>
      <c r="D38" s="17" t="s">
        <v>134</v>
      </c>
      <c r="F38" s="17" t="n">
        <v>2026</v>
      </c>
    </row>
    <row r="39" customFormat="false" ht="15" hidden="false" customHeight="false" outlineLevel="0" collapsed="false">
      <c r="B39" s="17" t="s">
        <v>37</v>
      </c>
      <c r="D39" s="17" t="s">
        <v>135</v>
      </c>
      <c r="F39" s="17" t="n">
        <v>2027</v>
      </c>
    </row>
    <row r="40" customFormat="false" ht="15" hidden="false" customHeight="false" outlineLevel="0" collapsed="false">
      <c r="B40" s="17" t="s">
        <v>162</v>
      </c>
      <c r="D40" s="17" t="s">
        <v>136</v>
      </c>
      <c r="F40" s="17" t="n">
        <v>2028</v>
      </c>
    </row>
    <row r="41" customFormat="false" ht="15" hidden="false" customHeight="false" outlineLevel="0" collapsed="false">
      <c r="B41" s="17" t="s">
        <v>86</v>
      </c>
      <c r="D41" s="17" t="s">
        <v>137</v>
      </c>
    </row>
    <row r="42" customFormat="false" ht="15" hidden="false" customHeight="false" outlineLevel="0" collapsed="false">
      <c r="D42" s="17" t="s">
        <v>138</v>
      </c>
    </row>
    <row r="43" customFormat="false" ht="15" hidden="false" customHeight="false" outlineLevel="0" collapsed="false">
      <c r="D43" s="17" t="s">
        <v>139</v>
      </c>
    </row>
    <row r="44" customFormat="false" ht="15" hidden="false" customHeight="false" outlineLevel="0" collapsed="false">
      <c r="D44" s="17" t="s">
        <v>3</v>
      </c>
    </row>
    <row r="45" customFormat="false" ht="15" hidden="false" customHeight="false" outlineLevel="0" collapsed="false">
      <c r="D45" s="17" t="s">
        <v>140</v>
      </c>
    </row>
    <row r="46" customFormat="false" ht="15" hidden="false" customHeight="false" outlineLevel="0" collapsed="false">
      <c r="D46" s="17" t="s">
        <v>141</v>
      </c>
    </row>
    <row r="47" customFormat="false" ht="15" hidden="false" customHeight="false" outlineLevel="0" collapsed="false">
      <c r="D47" s="17" t="s">
        <v>142</v>
      </c>
    </row>
  </sheetData>
  <mergeCells count="12">
    <mergeCell ref="A1:L1"/>
    <mergeCell ref="B3:L3"/>
    <mergeCell ref="B4:L4"/>
    <mergeCell ref="B5:L5"/>
    <mergeCell ref="B6:L6"/>
    <mergeCell ref="B7:L7"/>
    <mergeCell ref="B8:L8"/>
    <mergeCell ref="B9:L9"/>
    <mergeCell ref="B10:L10"/>
    <mergeCell ref="B11:L11"/>
    <mergeCell ref="B12:L12"/>
    <mergeCell ref="B13:F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2026-09-11T19:11:32Z</dcterms:created>
  <dc:creator>openpyxl</dc:creator>
  <dc:description/>
  <dc:language>en-US</dc:language>
  <cp:lastModifiedBy/>
  <dcterms:modified xsi:type="dcterms:W3CDTF">2026-09-11T19:11:34Z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