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6b7c211bba5756ad/My Projects/Excel Templates/Templates/"/>
    </mc:Choice>
  </mc:AlternateContent>
  <xr:revisionPtr revIDLastSave="29" documentId="11_C985E8FD364B2F30AEDD2FE4A2173FB3DCF7ECBC" xr6:coauthVersionLast="47" xr6:coauthVersionMax="47" xr10:uidLastSave="{531944A5-5C71-42D4-A50B-D99C09BD1475}"/>
  <bookViews>
    <workbookView xWindow="-120" yWindow="-120" windowWidth="29040" windowHeight="15720" tabRatio="500" xr2:uid="{00000000-000D-0000-FFFF-FFFF00000000}"/>
  </bookViews>
  <sheets>
    <sheet name="Gantt Chart" sheetId="1" r:id="rId1"/>
    <sheet name="How it works"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30" i="1" l="1"/>
  <c r="G30" i="1"/>
  <c r="A30" i="1"/>
  <c r="I29" i="1"/>
  <c r="G29" i="1"/>
  <c r="A29" i="1"/>
  <c r="I28" i="1"/>
  <c r="G28" i="1"/>
  <c r="A28" i="1"/>
  <c r="I27" i="1"/>
  <c r="G27" i="1"/>
  <c r="A27" i="1"/>
  <c r="I26" i="1"/>
  <c r="G26" i="1"/>
  <c r="I5" i="1" s="1"/>
  <c r="A26" i="1"/>
  <c r="I25" i="1"/>
  <c r="G25" i="1"/>
  <c r="A25" i="1"/>
  <c r="I24" i="1"/>
  <c r="G24" i="1"/>
  <c r="A24" i="1"/>
  <c r="I23" i="1"/>
  <c r="G23" i="1"/>
  <c r="A23" i="1"/>
  <c r="I22" i="1"/>
  <c r="G22" i="1"/>
  <c r="A22" i="1"/>
  <c r="I21" i="1"/>
  <c r="G21" i="1"/>
  <c r="A21" i="1"/>
  <c r="I20" i="1"/>
  <c r="G20" i="1"/>
  <c r="A20" i="1"/>
  <c r="I19" i="1"/>
  <c r="G19" i="1"/>
  <c r="A19" i="1"/>
  <c r="I18" i="1"/>
  <c r="G18" i="1"/>
  <c r="A18" i="1"/>
  <c r="I17" i="1"/>
  <c r="G17" i="1"/>
  <c r="A17" i="1"/>
  <c r="I16" i="1"/>
  <c r="G16" i="1"/>
  <c r="A16" i="1"/>
  <c r="I15" i="1"/>
  <c r="G15" i="1"/>
  <c r="A15" i="1"/>
  <c r="I14" i="1"/>
  <c r="G14" i="1"/>
  <c r="A14" i="1"/>
  <c r="I13" i="1"/>
  <c r="G13" i="1"/>
  <c r="A13" i="1"/>
  <c r="I12" i="1"/>
  <c r="G12" i="1"/>
  <c r="A12" i="1"/>
  <c r="I11" i="1"/>
  <c r="G11" i="1"/>
  <c r="A11" i="1"/>
  <c r="I10" i="1"/>
  <c r="G10" i="1"/>
  <c r="A10" i="1"/>
  <c r="I9" i="1"/>
  <c r="G9" i="1"/>
  <c r="A9"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F5" i="1"/>
  <c r="B5" i="1"/>
  <c r="I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00000000-0006-0000-0000-000001000000}">
      <text>
        <r>
          <rPr>
            <sz val="10"/>
            <rFont val="Arial"/>
            <family val="2"/>
          </rPr>
          <t>Blue input cell. The calendar header below is calculated from this date.</t>
        </r>
      </text>
    </comment>
    <comment ref="F4" authorId="0" shapeId="0" xr:uid="{00000000-0006-0000-0000-000003000000}">
      <text>
        <r>
          <rPr>
            <sz val="10"/>
            <rFont val="Arial"/>
            <family val="2"/>
          </rPr>
          <t>This workbook is built with 60 calendar columns (K:BR). To display more days, copy column K's formulas/formatting across additional columns.</t>
        </r>
      </text>
    </comment>
    <comment ref="D9" authorId="0" shapeId="0" xr:uid="{00000000-0006-0000-0000-000002000000}">
      <text>
        <r>
          <rPr>
            <sz val="10"/>
            <rFont val="Arial"/>
            <family val="2"/>
          </rPr>
          <t>Optional. Enter another task's ID to chain it: this cell only records the dependency. To make the Start Date shift automatically, set the Start Date formula in column E to '=&lt;predecessor End Date cell&gt;+1' (e.g. =G9+1).</t>
        </r>
      </text>
    </comment>
  </commentList>
</comments>
</file>

<file path=xl/sharedStrings.xml><?xml version="1.0" encoding="utf-8"?>
<sst xmlns="http://schemas.openxmlformats.org/spreadsheetml/2006/main" count="24" uniqueCount="24">
  <si>
    <t>Project Timeline &amp; Gantt Chart</t>
  </si>
  <si>
    <t>Enter task details in the blue cells below — the calendar, bars, and status update automatically.</t>
  </si>
  <si>
    <t>Project Start Date:</t>
  </si>
  <si>
    <t>Calendar Days Shown:</t>
  </si>
  <si>
    <t>Today:</t>
  </si>
  <si>
    <t>Overall % Complete:</t>
  </si>
  <si>
    <t>Tasks Overdue:</t>
  </si>
  <si>
    <t>Project End Date:</t>
  </si>
  <si>
    <t>Blue text — Cell for you to fill in</t>
  </si>
  <si>
    <t>Task bar — Scheduled duration</t>
  </si>
  <si>
    <t>Progress — Portion completed</t>
  </si>
  <si>
    <t>Overdue — Past end date, not complete</t>
  </si>
  <si>
    <t>Weekend — Saturday / Sunday</t>
  </si>
  <si>
    <t>ID</t>
  </si>
  <si>
    <t>Task Name</t>
  </si>
  <si>
    <t>Assignee</t>
  </si>
  <si>
    <t>Depends On
(Task ID)</t>
  </si>
  <si>
    <t>Start Date</t>
  </si>
  <si>
    <t>Duration
(Days)</t>
  </si>
  <si>
    <t>End Date</t>
  </si>
  <si>
    <t>% Complete</t>
  </si>
  <si>
    <t>Status</t>
  </si>
  <si>
    <t>Kickoff Meeting</t>
  </si>
  <si>
    <t>J. Rivera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</si>
</sst>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quot;, &quot;yyyy"/>
  </numFmts>
  <fonts count="10" x14ac:knownFonts="1">
    <font>
      <sz val="11"/>
      <color theme="1"/>
      <name val="Calibri"/>
      <family val="2"/>
      <charset val="1"/>
    </font>
    <font>
      <b/>
      <sz val="18"/>
      <color rgb="FFFFFFFF"/>
      <name val="Arial"/>
      <charset val="1"/>
    </font>
    <font>
      <i/>
      <sz val="10"/>
      <color rgb="FFFFFFFF"/>
      <name val="Arial"/>
      <charset val="1"/>
    </font>
    <font>
      <b/>
      <sz val="10"/>
      <color rgb="FF000000"/>
      <name val="Arial"/>
      <charset val="1"/>
    </font>
    <font>
      <sz val="10"/>
      <color rgb="FF0000FF"/>
      <name val="Arial"/>
      <charset val="1"/>
    </font>
    <font>
      <sz val="10"/>
      <color rgb="FF000000"/>
      <name val="Arial"/>
      <charset val="1"/>
    </font>
    <font>
      <i/>
      <sz val="8"/>
      <color rgb="FF404040"/>
      <name val="Arial"/>
      <charset val="1"/>
    </font>
    <font>
      <b/>
      <sz val="10"/>
      <color rgb="FFFFFFFF"/>
      <name val="Arial"/>
      <charset val="1"/>
    </font>
    <font>
      <b/>
      <sz val="7"/>
      <color rgb="FFFFFFFF"/>
      <name val="Arial"/>
      <charset val="1"/>
    </font>
    <font>
      <sz val="10"/>
      <name val="Arial"/>
      <family val="2"/>
    </font>
  </fonts>
  <fills count="9">
    <fill>
      <patternFill patternType="none"/>
    </fill>
    <fill>
      <patternFill patternType="gray125"/>
    </fill>
    <fill>
      <patternFill patternType="solid">
        <fgColor rgb="FF1F3864"/>
        <bgColor rgb="FF1F4E78"/>
      </patternFill>
    </fill>
    <fill>
      <patternFill patternType="solid">
        <fgColor rgb="FFFFFFCC"/>
        <bgColor rgb="FFFFFFFF"/>
      </patternFill>
    </fill>
    <fill>
      <patternFill patternType="solid">
        <fgColor rgb="FF9DC3E6"/>
        <bgColor rgb="FFBFBFBF"/>
      </patternFill>
    </fill>
    <fill>
      <patternFill patternType="solid">
        <fgColor rgb="FF1F4E78"/>
        <bgColor rgb="FF2E5395"/>
      </patternFill>
    </fill>
    <fill>
      <patternFill patternType="solid">
        <fgColor rgb="FFFF7C80"/>
        <bgColor rgb="FFFF99CC"/>
      </patternFill>
    </fill>
    <fill>
      <patternFill patternType="solid">
        <fgColor rgb="FFF2F2F2"/>
        <bgColor rgb="FFFFFFFF"/>
      </patternFill>
    </fill>
    <fill>
      <patternFill patternType="solid">
        <fgColor rgb="FF2E5395"/>
        <bgColor rgb="FF1F4E78"/>
      </patternFill>
    </fill>
  </fills>
  <borders count="4">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hair">
        <color rgb="FFD9D9D9"/>
      </left>
      <right style="hair">
        <color rgb="FFD9D9D9"/>
      </right>
      <top/>
      <bottom/>
      <diagonal/>
    </border>
  </borders>
  <cellStyleXfs count="1">
    <xf numFmtId="0" fontId="0" fillId="0" borderId="0"/>
  </cellStyleXfs>
  <cellXfs count="29">
    <xf numFmtId="0" fontId="0" fillId="0" borderId="0" xfId="0"/>
    <xf numFmtId="9" fontId="5" fillId="0" borderId="0" xfId="0" applyNumberFormat="1" applyFont="1" applyAlignment="1">
      <alignment horizontal="center" vertical="center"/>
    </xf>
    <xf numFmtId="164" fontId="4" fillId="3" borderId="1" xfId="0" applyNumberFormat="1" applyFont="1" applyFill="1" applyBorder="1" applyAlignment="1">
      <alignment horizontal="center" vertical="center"/>
    </xf>
    <xf numFmtId="0" fontId="2" fillId="2" borderId="0" xfId="0" applyFont="1" applyFill="1" applyAlignment="1">
      <alignment horizontal="left" vertical="center" indent="1"/>
    </xf>
    <xf numFmtId="0" fontId="1" fillId="2" borderId="0" xfId="0" applyFont="1" applyFill="1" applyAlignment="1">
      <alignment horizontal="left" vertical="center" indent="1"/>
    </xf>
    <xf numFmtId="0" fontId="3" fillId="0" borderId="0" xfId="0" applyFont="1"/>
    <xf numFmtId="0" fontId="5" fillId="0" borderId="0" xfId="0" applyFont="1" applyAlignment="1">
      <alignment horizontal="center" vertical="center"/>
    </xf>
    <xf numFmtId="164" fontId="5" fillId="0" borderId="0" xfId="0" applyNumberFormat="1" applyFont="1" applyAlignment="1">
      <alignment horizontal="center" vertical="center"/>
    </xf>
    <xf numFmtId="0" fontId="0" fillId="3" borderId="2" xfId="0" applyFill="1" applyBorder="1"/>
    <xf numFmtId="0" fontId="6" fillId="0" borderId="0" xfId="0" applyFont="1"/>
    <xf numFmtId="0" fontId="0" fillId="4" borderId="2" xfId="0" applyFill="1" applyBorder="1"/>
    <xf numFmtId="0" fontId="0" fillId="5" borderId="2" xfId="0" applyFill="1" applyBorder="1"/>
    <xf numFmtId="0" fontId="0" fillId="6" borderId="2" xfId="0" applyFill="1" applyBorder="1"/>
    <xf numFmtId="0" fontId="0" fillId="7" borderId="2" xfId="0" applyFill="1" applyBorder="1"/>
    <xf numFmtId="0" fontId="7" fillId="8" borderId="2" xfId="0" applyFont="1" applyFill="1" applyBorder="1" applyAlignment="1">
      <alignment horizontal="center" vertical="center" wrapText="1"/>
    </xf>
    <xf numFmtId="16" fontId="8" fillId="8" borderId="2" xfId="0" applyNumberFormat="1" applyFont="1" applyFill="1" applyBorder="1" applyAlignment="1">
      <alignment horizontal="center" vertical="center" textRotation="90"/>
    </xf>
    <xf numFmtId="0" fontId="5"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164" fontId="4" fillId="0" borderId="2" xfId="0" applyNumberFormat="1" applyFont="1" applyBorder="1" applyAlignment="1">
      <alignment horizontal="center" vertical="center"/>
    </xf>
    <xf numFmtId="164" fontId="5" fillId="0" borderId="2" xfId="0" applyNumberFormat="1" applyFont="1" applyBorder="1" applyAlignment="1">
      <alignment horizontal="center" vertical="center"/>
    </xf>
    <xf numFmtId="9" fontId="4" fillId="0" borderId="2" xfId="0" applyNumberFormat="1" applyFont="1" applyBorder="1" applyAlignment="1">
      <alignment horizontal="center" vertical="center"/>
    </xf>
    <xf numFmtId="0" fontId="0" fillId="0" borderId="3" xfId="0" applyBorder="1"/>
    <xf numFmtId="0" fontId="5" fillId="7" borderId="2" xfId="0" applyFont="1" applyFill="1" applyBorder="1" applyAlignment="1">
      <alignment horizontal="center" vertical="center"/>
    </xf>
    <xf numFmtId="0" fontId="4" fillId="7" borderId="2" xfId="0" applyFont="1" applyFill="1" applyBorder="1" applyAlignment="1">
      <alignment horizontal="left" vertical="center" wrapText="1"/>
    </xf>
    <xf numFmtId="0" fontId="4" fillId="7" borderId="2" xfId="0" applyFont="1" applyFill="1" applyBorder="1" applyAlignment="1">
      <alignment horizontal="center" vertical="center"/>
    </xf>
    <xf numFmtId="164" fontId="4" fillId="7" borderId="2" xfId="0" applyNumberFormat="1" applyFont="1" applyFill="1" applyBorder="1" applyAlignment="1">
      <alignment horizontal="center" vertical="center"/>
    </xf>
    <xf numFmtId="164" fontId="5" fillId="7" borderId="2" xfId="0" applyNumberFormat="1" applyFont="1" applyFill="1" applyBorder="1" applyAlignment="1">
      <alignment horizontal="center" vertical="center"/>
    </xf>
    <xf numFmtId="9" fontId="4" fillId="7" borderId="2" xfId="0" applyNumberFormat="1" applyFont="1" applyFill="1" applyBorder="1" applyAlignment="1">
      <alignment horizontal="center" vertical="center"/>
    </xf>
  </cellXfs>
  <cellStyles count="1">
    <cellStyle name="Normal" xfId="0" builtinId="0"/>
  </cellStyles>
  <dxfs count="9">
    <dxf>
      <fill>
        <patternFill>
          <bgColor rgb="FFF2F2F2"/>
        </patternFill>
      </fill>
    </dxf>
    <dxf>
      <fill>
        <patternFill>
          <bgColor rgb="FF9DC3E6"/>
        </patternFill>
      </fill>
    </dxf>
    <dxf>
      <fill>
        <patternFill>
          <bgColor rgb="FF1F4E78"/>
        </patternFill>
      </fill>
    </dxf>
    <dxf>
      <fill>
        <patternFill>
          <bgColor rgb="FFFF7C80"/>
        </patternFill>
      </fill>
    </dxf>
    <dxf>
      <border diagonalUp="0" diagonalDown="0">
        <left style="thick">
          <color rgb="FFC00000"/>
        </left>
        <right style="thick">
          <color rgb="FFC00000"/>
        </right>
        <top/>
        <bottom/>
      </border>
    </dxf>
    <dxf>
      <font>
        <color rgb="FF7F7F7F"/>
      </font>
      <fill>
        <patternFill>
          <bgColor rgb="FFF2F2F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9C0006"/>
      <rgbColor rgb="FF006100"/>
      <rgbColor rgb="FF000080"/>
      <rgbColor rgb="FF9C6500"/>
      <rgbColor rgb="FF800080"/>
      <rgbColor rgb="FF008080"/>
      <rgbColor rgb="FFBFBFBF"/>
      <rgbColor rgb="FF7F7F7F"/>
      <rgbColor rgb="FF9999FF"/>
      <rgbColor rgb="FF993366"/>
      <rgbColor rgb="FFFFFFCC"/>
      <rgbColor rgb="FFF2F2F2"/>
      <rgbColor rgb="FF660066"/>
      <rgbColor rgb="FFFF7C80"/>
      <rgbColor rgb="FF1F4E78"/>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9DC3E6"/>
      <rgbColor rgb="FFFF99CC"/>
      <rgbColor rgb="FFCC99FF"/>
      <rgbColor rgb="FFFFC7CE"/>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2E5395"/>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0</xdr:rowOff>
    </xdr:from>
    <xdr:to>
      <xdr:col>14</xdr:col>
      <xdr:colOff>0</xdr:colOff>
      <xdr:row>17</xdr:row>
      <xdr:rowOff>0</xdr:rowOff>
    </xdr:to>
    <xdr:sp macro="" textlink="">
      <xdr:nvSpPr>
        <xdr:cNvPr id="2" name="TextBox 1">
          <a:extLst>
            <a:ext uri="{FF2B5EF4-FFF2-40B4-BE49-F238E27FC236}">
              <a16:creationId xmlns:a16="http://schemas.microsoft.com/office/drawing/2014/main" id="{5BA86662-EAB6-C387-0491-618B90CDE67E}"/>
            </a:ext>
          </a:extLst>
        </xdr:cNvPr>
        <xdr:cNvSpPr txBox="1"/>
      </xdr:nvSpPr>
      <xdr:spPr>
        <a:xfrm>
          <a:off x="190500" y="190500"/>
          <a:ext cx="8343900" cy="304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1"/>
            <a:t>How it works:</a:t>
          </a:r>
          <a:endParaRPr lang="en-US"/>
        </a:p>
        <a:p>
          <a:pPr marL="171450" lvl="0" indent="-171450">
            <a:buFont typeface="Arial" panose="020B0604020202020204" pitchFamily="34" charset="0"/>
            <a:buChar char="•"/>
          </a:pPr>
          <a:r>
            <a:rPr lang="en-US" b="1"/>
            <a:t>Blue cells</a:t>
          </a:r>
          <a:r>
            <a:rPr lang="en-US"/>
            <a:t> are yours to fill in: Task Name, Assignee, Depends On (Task ID), Start Date, Duration (Days), and % Complete.</a:t>
          </a:r>
        </a:p>
        <a:p>
          <a:pPr marL="171450" lvl="0" indent="-171450">
            <a:buFont typeface="Arial" panose="020B0604020202020204" pitchFamily="34" charset="0"/>
            <a:buChar char="•"/>
          </a:pPr>
          <a:r>
            <a:rPr lang="en-US" b="1"/>
            <a:t>End Date</a:t>
          </a:r>
          <a:r>
            <a:rPr lang="en-US"/>
            <a:t> and </a:t>
          </a:r>
          <a:r>
            <a:rPr lang="en-US" b="1"/>
            <a:t>Status</a:t>
          </a:r>
          <a:r>
            <a:rPr lang="en-US"/>
            <a:t> calculate automatically (black text, don't edit).</a:t>
          </a:r>
        </a:p>
        <a:p>
          <a:pPr marL="171450" lvl="0" indent="-171450">
            <a:buFont typeface="Arial" panose="020B0604020202020204" pitchFamily="34" charset="0"/>
            <a:buChar char="•"/>
          </a:pPr>
          <a:r>
            <a:rPr lang="en-US"/>
            <a:t>The </a:t>
          </a:r>
          <a:r>
            <a:rPr lang="en-US" b="1"/>
            <a:t>calendar header</a:t>
          </a:r>
          <a:r>
            <a:rPr lang="en-US"/>
            <a:t> (row 8, columns K onward) is built from the Project Start Date in B4 — change that one cell and the whole 60-day calendar shifts.</a:t>
          </a:r>
        </a:p>
        <a:p>
          <a:pPr marL="171450" lvl="0" indent="-171450">
            <a:buFont typeface="Arial" panose="020B0604020202020204" pitchFamily="34" charset="0"/>
            <a:buChar char="•"/>
          </a:pPr>
          <a:r>
            <a:rPr lang="en-US" b="1"/>
            <a:t>Gantt bars</a:t>
          </a:r>
          <a:r>
            <a:rPr lang="en-US"/>
            <a:t> draw themselves via conditional formatting: light blue = scheduled span, dark blue = completed portion (based on % Complete), red = overdue, light grey = weekends. A red vertical line marks today.</a:t>
          </a:r>
        </a:p>
        <a:p>
          <a:pPr marL="171450" lvl="0" indent="-171450">
            <a:buFont typeface="Arial" panose="020B0604020202020204" pitchFamily="34" charset="0"/>
            <a:buChar char="•"/>
          </a:pPr>
          <a:r>
            <a:rPr lang="en-US" b="1"/>
            <a:t>Status</a:t>
          </a:r>
          <a:r>
            <a:rPr lang="en-US"/>
            <a:t> auto-fills as Not Started / In Progress / Complete / Overdue, each color-coded.</a:t>
          </a:r>
        </a:p>
        <a:p>
          <a:pPr marL="171450" lvl="0" indent="-171450">
            <a:buFont typeface="Arial" panose="020B0604020202020204" pitchFamily="34" charset="0"/>
            <a:buChar char="•"/>
          </a:pPr>
          <a:r>
            <a:rPr lang="en-US" b="1"/>
            <a:t>Dependencies</a:t>
          </a:r>
          <a:r>
            <a:rPr lang="en-US"/>
            <a:t>: enter a predecessor's Task ID in "Depends On" for reference, then set that task's Start Date formula to </a:t>
          </a:r>
          <a:r>
            <a:rPr lang="en-US" sz="1100">
              <a:solidFill>
                <a:schemeClr val="dk1"/>
              </a:solidFill>
              <a:latin typeface="+mn-lt"/>
              <a:ea typeface="+mn-ea"/>
              <a:cs typeface="+mn-cs"/>
            </a:rPr>
            <a:t>=G&lt;predecessor row&gt;+1</a:t>
          </a:r>
          <a:r>
            <a:rPr lang="en-US"/>
            <a:t> so it shifts automatically when the predecessor's dates change.</a:t>
          </a:r>
        </a:p>
        <a:p>
          <a:pPr marL="171450" lvl="0" indent="-171450">
            <a:buFont typeface="Arial" panose="020B0604020202020204" pitchFamily="34" charset="0"/>
            <a:buChar char="•"/>
          </a:pPr>
          <a:r>
            <a:rPr lang="en-US"/>
            <a:t>Summary metrics up top: Overall % Complete, Tasks Overdue, and Project End Date, all live.</a:t>
          </a:r>
        </a:p>
        <a:p>
          <a:pPr marL="171450" lvl="0" indent="-171450">
            <a:buFont typeface="Arial" panose="020B0604020202020204" pitchFamily="34" charset="0"/>
            <a:buChar char="•"/>
          </a:pPr>
          <a:endParaRPr lang="en-US"/>
        </a:p>
        <a:p>
          <a:pPr marL="0" lvl="0" indent="0">
            <a:buFontTx/>
            <a:buNone/>
          </a:pPr>
          <a:r>
            <a:rPr lang="en-US"/>
            <a:t>There's one sample row (Kickoff Meeting) showing the expected format, plus 21 blank template rows ready for your tasks. Panes are frozen so the task table stays visible while you scroll through the calendar.</a:t>
          </a:r>
        </a:p>
        <a:p>
          <a:pPr marL="0" lvl="0" indent="0">
            <a:buFontTx/>
            <a:buNone/>
          </a:pPr>
          <a:endParaRPr lang="en-US"/>
        </a:p>
        <a:p>
          <a:pPr marL="0" indent="0">
            <a:buFontTx/>
            <a:buNone/>
          </a:pPr>
          <a:r>
            <a:rPr lang="en-US"/>
            <a:t>If you outgrow the 60-day window, just copy column K's formulas and conditional formatting across additional columns.</a:t>
          </a:r>
        </a:p>
        <a:p>
          <a:endParaRPr lang="en-US" sz="1100"/>
        </a:p>
      </xdr:txBody>
    </xdr:sp>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30"/>
  <sheetViews>
    <sheetView showGridLines="0" tabSelected="1" zoomScaleNormal="100" workbookViewId="0">
      <pane ySplit="8" topLeftCell="A9" activePane="bottomLeft" state="frozen"/>
      <selection pane="bottomLeft" sqref="A1:BR1"/>
    </sheetView>
  </sheetViews>
  <sheetFormatPr defaultColWidth="8.7109375" defaultRowHeight="15" x14ac:dyDescent="0.25"/>
  <cols>
    <col min="1" max="1" width="19.7109375" bestFit="1" customWidth="1"/>
    <col min="2" max="2" width="21.85546875" customWidth="1"/>
    <col min="3" max="3" width="14" customWidth="1"/>
    <col min="4" max="4" width="12.7109375" customWidth="1"/>
    <col min="5" max="5" width="12" customWidth="1"/>
    <col min="6" max="6" width="10" customWidth="1"/>
    <col min="7" max="7" width="12" customWidth="1"/>
    <col min="8" max="8" width="11" customWidth="1"/>
    <col min="9" max="9" width="13" customWidth="1"/>
    <col min="10" max="10" width="2" customWidth="1"/>
    <col min="11" max="70" width="3.140625" customWidth="1"/>
  </cols>
  <sheetData>
    <row r="1" spans="1:70" ht="30" customHeight="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row>
    <row r="2" spans="1:70" ht="18" customHeight="1" x14ac:dyDescent="0.25">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row>
    <row r="4" spans="1:70" x14ac:dyDescent="0.25">
      <c r="A4" s="5" t="s">
        <v>2</v>
      </c>
      <c r="B4" s="2">
        <v>46266</v>
      </c>
      <c r="C4" s="2"/>
      <c r="E4" s="5" t="s">
        <v>3</v>
      </c>
      <c r="F4" s="6">
        <v>60</v>
      </c>
      <c r="H4" s="5" t="s">
        <v>4</v>
      </c>
      <c r="I4" s="7">
        <f ca="1">TODAY()</f>
        <v>46275</v>
      </c>
    </row>
    <row r="5" spans="1:70" x14ac:dyDescent="0.25">
      <c r="A5" s="5" t="s">
        <v>5</v>
      </c>
      <c r="B5" s="1">
        <f>IFERROR(AVERAGE(H9:H30),"")</f>
        <v>0.75</v>
      </c>
      <c r="C5" s="1"/>
      <c r="E5" s="5" t="s">
        <v>6</v>
      </c>
      <c r="F5" s="6">
        <f ca="1">COUNTIF(I9:I30,"Overdue")</f>
        <v>0</v>
      </c>
      <c r="H5" s="5" t="s">
        <v>7</v>
      </c>
      <c r="I5" s="7">
        <f>IFERROR(MAX(G9:G30),"")</f>
        <v>46277</v>
      </c>
    </row>
    <row r="6" spans="1:70" ht="13.5" customHeight="1" x14ac:dyDescent="0.25">
      <c r="A6" s="8"/>
      <c r="B6" s="9" t="s">
        <v>8</v>
      </c>
      <c r="D6" s="10"/>
      <c r="E6" s="9" t="s">
        <v>9</v>
      </c>
      <c r="G6" s="11"/>
      <c r="H6" s="9" t="s">
        <v>10</v>
      </c>
      <c r="J6" s="12"/>
      <c r="K6" s="9" t="s">
        <v>11</v>
      </c>
      <c r="M6" s="13"/>
      <c r="N6" s="9" t="s">
        <v>12</v>
      </c>
    </row>
    <row r="8" spans="1:70" ht="30" customHeight="1" x14ac:dyDescent="0.25">
      <c r="A8" s="14" t="s">
        <v>13</v>
      </c>
      <c r="B8" s="14" t="s">
        <v>14</v>
      </c>
      <c r="C8" s="14" t="s">
        <v>15</v>
      </c>
      <c r="D8" s="14" t="s">
        <v>16</v>
      </c>
      <c r="E8" s="14" t="s">
        <v>17</v>
      </c>
      <c r="F8" s="14" t="s">
        <v>18</v>
      </c>
      <c r="G8" s="14" t="s">
        <v>19</v>
      </c>
      <c r="H8" s="14" t="s">
        <v>20</v>
      </c>
      <c r="I8" s="14" t="s">
        <v>21</v>
      </c>
      <c r="K8" s="15">
        <f>$B$4+0</f>
        <v>46266</v>
      </c>
      <c r="L8" s="15">
        <f>$B$4+1</f>
        <v>46267</v>
      </c>
      <c r="M8" s="15">
        <f>$B$4+2</f>
        <v>46268</v>
      </c>
      <c r="N8" s="15">
        <f>$B$4+3</f>
        <v>46269</v>
      </c>
      <c r="O8" s="15">
        <f>$B$4+4</f>
        <v>46270</v>
      </c>
      <c r="P8" s="15">
        <f>$B$4+5</f>
        <v>46271</v>
      </c>
      <c r="Q8" s="15">
        <f>$B$4+6</f>
        <v>46272</v>
      </c>
      <c r="R8" s="15">
        <f>$B$4+7</f>
        <v>46273</v>
      </c>
      <c r="S8" s="15">
        <f>$B$4+8</f>
        <v>46274</v>
      </c>
      <c r="T8" s="15">
        <f>$B$4+9</f>
        <v>46275</v>
      </c>
      <c r="U8" s="15">
        <f>$B$4+10</f>
        <v>46276</v>
      </c>
      <c r="V8" s="15">
        <f>$B$4+11</f>
        <v>46277</v>
      </c>
      <c r="W8" s="15">
        <f>$B$4+12</f>
        <v>46278</v>
      </c>
      <c r="X8" s="15">
        <f>$B$4+13</f>
        <v>46279</v>
      </c>
      <c r="Y8" s="15">
        <f>$B$4+14</f>
        <v>46280</v>
      </c>
      <c r="Z8" s="15">
        <f>$B$4+15</f>
        <v>46281</v>
      </c>
      <c r="AA8" s="15">
        <f>$B$4+16</f>
        <v>46282</v>
      </c>
      <c r="AB8" s="15">
        <f>$B$4+17</f>
        <v>46283</v>
      </c>
      <c r="AC8" s="15">
        <f>$B$4+18</f>
        <v>46284</v>
      </c>
      <c r="AD8" s="15">
        <f>$B$4+19</f>
        <v>46285</v>
      </c>
      <c r="AE8" s="15">
        <f>$B$4+20</f>
        <v>46286</v>
      </c>
      <c r="AF8" s="15">
        <f>$B$4+21</f>
        <v>46287</v>
      </c>
      <c r="AG8" s="15">
        <f>$B$4+22</f>
        <v>46288</v>
      </c>
      <c r="AH8" s="15">
        <f>$B$4+23</f>
        <v>46289</v>
      </c>
      <c r="AI8" s="15">
        <f>$B$4+24</f>
        <v>46290</v>
      </c>
      <c r="AJ8" s="15">
        <f>$B$4+25</f>
        <v>46291</v>
      </c>
      <c r="AK8" s="15">
        <f>$B$4+26</f>
        <v>46292</v>
      </c>
      <c r="AL8" s="15">
        <f>$B$4+27</f>
        <v>46293</v>
      </c>
      <c r="AM8" s="15">
        <f>$B$4+28</f>
        <v>46294</v>
      </c>
      <c r="AN8" s="15">
        <f>$B$4+29</f>
        <v>46295</v>
      </c>
      <c r="AO8" s="15">
        <f>$B$4+30</f>
        <v>46296</v>
      </c>
      <c r="AP8" s="15">
        <f>$B$4+31</f>
        <v>46297</v>
      </c>
      <c r="AQ8" s="15">
        <f>$B$4+32</f>
        <v>46298</v>
      </c>
      <c r="AR8" s="15">
        <f>$B$4+33</f>
        <v>46299</v>
      </c>
      <c r="AS8" s="15">
        <f>$B$4+34</f>
        <v>46300</v>
      </c>
      <c r="AT8" s="15">
        <f>$B$4+35</f>
        <v>46301</v>
      </c>
      <c r="AU8" s="15">
        <f>$B$4+36</f>
        <v>46302</v>
      </c>
      <c r="AV8" s="15">
        <f>$B$4+37</f>
        <v>46303</v>
      </c>
      <c r="AW8" s="15">
        <f>$B$4+38</f>
        <v>46304</v>
      </c>
      <c r="AX8" s="15">
        <f>$B$4+39</f>
        <v>46305</v>
      </c>
      <c r="AY8" s="15">
        <f>$B$4+40</f>
        <v>46306</v>
      </c>
      <c r="AZ8" s="15">
        <f>$B$4+41</f>
        <v>46307</v>
      </c>
      <c r="BA8" s="15">
        <f>$B$4+42</f>
        <v>46308</v>
      </c>
      <c r="BB8" s="15">
        <f>$B$4+43</f>
        <v>46309</v>
      </c>
      <c r="BC8" s="15">
        <f>$B$4+44</f>
        <v>46310</v>
      </c>
      <c r="BD8" s="15">
        <f>$B$4+45</f>
        <v>46311</v>
      </c>
      <c r="BE8" s="15">
        <f>$B$4+46</f>
        <v>46312</v>
      </c>
      <c r="BF8" s="15">
        <f>$B$4+47</f>
        <v>46313</v>
      </c>
      <c r="BG8" s="15">
        <f>$B$4+48</f>
        <v>46314</v>
      </c>
      <c r="BH8" s="15">
        <f>$B$4+49</f>
        <v>46315</v>
      </c>
      <c r="BI8" s="15">
        <f>$B$4+50</f>
        <v>46316</v>
      </c>
      <c r="BJ8" s="15">
        <f>$B$4+51</f>
        <v>46317</v>
      </c>
      <c r="BK8" s="15">
        <f>$B$4+52</f>
        <v>46318</v>
      </c>
      <c r="BL8" s="15">
        <f>$B$4+53</f>
        <v>46319</v>
      </c>
      <c r="BM8" s="15">
        <f>$B$4+54</f>
        <v>46320</v>
      </c>
      <c r="BN8" s="15">
        <f>$B$4+55</f>
        <v>46321</v>
      </c>
      <c r="BO8" s="15">
        <f>$B$4+56</f>
        <v>46322</v>
      </c>
      <c r="BP8" s="15">
        <f>$B$4+57</f>
        <v>46323</v>
      </c>
      <c r="BQ8" s="15">
        <f>$B$4+58</f>
        <v>46324</v>
      </c>
      <c r="BR8" s="15">
        <f>$B$4+59</f>
        <v>46325</v>
      </c>
    </row>
    <row r="9" spans="1:70" ht="15" customHeight="1" x14ac:dyDescent="0.25">
      <c r="A9" s="16">
        <f t="shared" ref="A9:A30" si="0">IF(B9="","",ROW()-8)</f>
        <v>1</v>
      </c>
      <c r="B9" s="17" t="s">
        <v>22</v>
      </c>
      <c r="C9" s="18" t="s">
        <v>23</v>
      </c>
      <c r="D9" s="18"/>
      <c r="E9" s="19">
        <v>46275</v>
      </c>
      <c r="F9" s="18">
        <v>3</v>
      </c>
      <c r="G9" s="20">
        <f t="shared" ref="G9:G30" si="1">IF(OR(E9="",F9=""),"",E9+F9-1)</f>
        <v>46277</v>
      </c>
      <c r="H9" s="21">
        <v>0.75</v>
      </c>
      <c r="I9" s="16" t="str">
        <f t="shared" ref="I9:I30" ca="1" si="2">IF(E9="","",IF(H9&gt;=1,"Complete",IF(G9&lt;TODAY(),"Overdue",IF(E9&lt;=TODAY(),"In Progress","Not Started"))))</f>
        <v>In Progress</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row>
    <row r="10" spans="1:70" ht="15" customHeight="1" x14ac:dyDescent="0.25">
      <c r="A10" s="23" t="str">
        <f t="shared" si="0"/>
        <v/>
      </c>
      <c r="B10" s="24"/>
      <c r="C10" s="25"/>
      <c r="D10" s="25"/>
      <c r="E10" s="26"/>
      <c r="F10" s="25"/>
      <c r="G10" s="27" t="str">
        <f t="shared" si="1"/>
        <v/>
      </c>
      <c r="H10" s="28"/>
      <c r="I10" s="23" t="str">
        <f t="shared" ca="1" si="2"/>
        <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row>
    <row r="11" spans="1:70" ht="15" customHeight="1" x14ac:dyDescent="0.25">
      <c r="A11" s="16" t="str">
        <f t="shared" si="0"/>
        <v/>
      </c>
      <c r="B11" s="17"/>
      <c r="C11" s="18"/>
      <c r="D11" s="18"/>
      <c r="E11" s="19"/>
      <c r="F11" s="18"/>
      <c r="G11" s="20" t="str">
        <f t="shared" si="1"/>
        <v/>
      </c>
      <c r="H11" s="21"/>
      <c r="I11" s="16" t="str">
        <f t="shared" ca="1" si="2"/>
        <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row>
    <row r="12" spans="1:70" ht="15" customHeight="1" x14ac:dyDescent="0.25">
      <c r="A12" s="23" t="str">
        <f t="shared" si="0"/>
        <v/>
      </c>
      <c r="B12" s="24"/>
      <c r="C12" s="25"/>
      <c r="D12" s="25"/>
      <c r="E12" s="26"/>
      <c r="F12" s="25"/>
      <c r="G12" s="27" t="str">
        <f t="shared" si="1"/>
        <v/>
      </c>
      <c r="H12" s="28"/>
      <c r="I12" s="23" t="str">
        <f t="shared" ca="1" si="2"/>
        <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row>
    <row r="13" spans="1:70" ht="15" customHeight="1" x14ac:dyDescent="0.25">
      <c r="A13" s="16" t="str">
        <f t="shared" si="0"/>
        <v/>
      </c>
      <c r="B13" s="17"/>
      <c r="C13" s="18"/>
      <c r="D13" s="18"/>
      <c r="E13" s="19"/>
      <c r="F13" s="18"/>
      <c r="G13" s="20" t="str">
        <f t="shared" si="1"/>
        <v/>
      </c>
      <c r="H13" s="21"/>
      <c r="I13" s="16" t="str">
        <f t="shared" ca="1" si="2"/>
        <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row>
    <row r="14" spans="1:70" ht="15" customHeight="1" x14ac:dyDescent="0.25">
      <c r="A14" s="23" t="str">
        <f t="shared" si="0"/>
        <v/>
      </c>
      <c r="B14" s="24"/>
      <c r="C14" s="25"/>
      <c r="D14" s="25"/>
      <c r="E14" s="26"/>
      <c r="F14" s="25"/>
      <c r="G14" s="27" t="str">
        <f t="shared" si="1"/>
        <v/>
      </c>
      <c r="H14" s="28"/>
      <c r="I14" s="23" t="str">
        <f t="shared" ca="1" si="2"/>
        <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row>
    <row r="15" spans="1:70" ht="15" customHeight="1" x14ac:dyDescent="0.25">
      <c r="A15" s="16" t="str">
        <f t="shared" si="0"/>
        <v/>
      </c>
      <c r="B15" s="17"/>
      <c r="C15" s="18"/>
      <c r="D15" s="18"/>
      <c r="E15" s="19"/>
      <c r="F15" s="18"/>
      <c r="G15" s="20" t="str">
        <f t="shared" si="1"/>
        <v/>
      </c>
      <c r="H15" s="21"/>
      <c r="I15" s="16" t="str">
        <f t="shared" ca="1" si="2"/>
        <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row>
    <row r="16" spans="1:70" ht="15" customHeight="1" x14ac:dyDescent="0.25">
      <c r="A16" s="23" t="str">
        <f t="shared" si="0"/>
        <v/>
      </c>
      <c r="B16" s="24"/>
      <c r="C16" s="25"/>
      <c r="D16" s="25"/>
      <c r="E16" s="26"/>
      <c r="F16" s="25"/>
      <c r="G16" s="27" t="str">
        <f t="shared" si="1"/>
        <v/>
      </c>
      <c r="H16" s="28"/>
      <c r="I16" s="23" t="str">
        <f t="shared" ca="1" si="2"/>
        <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row>
    <row r="17" spans="1:70" ht="15" customHeight="1" x14ac:dyDescent="0.25">
      <c r="A17" s="16" t="str">
        <f t="shared" si="0"/>
        <v/>
      </c>
      <c r="B17" s="17"/>
      <c r="C17" s="18"/>
      <c r="D17" s="18"/>
      <c r="E17" s="19"/>
      <c r="F17" s="18"/>
      <c r="G17" s="20" t="str">
        <f t="shared" si="1"/>
        <v/>
      </c>
      <c r="H17" s="21"/>
      <c r="I17" s="16" t="str">
        <f t="shared" ca="1" si="2"/>
        <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row>
    <row r="18" spans="1:70" ht="15" customHeight="1" x14ac:dyDescent="0.25">
      <c r="A18" s="23" t="str">
        <f t="shared" si="0"/>
        <v/>
      </c>
      <c r="B18" s="24"/>
      <c r="C18" s="25"/>
      <c r="D18" s="25"/>
      <c r="E18" s="26"/>
      <c r="F18" s="25"/>
      <c r="G18" s="27" t="str">
        <f t="shared" si="1"/>
        <v/>
      </c>
      <c r="H18" s="28"/>
      <c r="I18" s="23" t="str">
        <f t="shared" ca="1" si="2"/>
        <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row>
    <row r="19" spans="1:70" ht="15" customHeight="1" x14ac:dyDescent="0.25">
      <c r="A19" s="16" t="str">
        <f t="shared" si="0"/>
        <v/>
      </c>
      <c r="B19" s="17"/>
      <c r="C19" s="18"/>
      <c r="D19" s="18"/>
      <c r="E19" s="19"/>
      <c r="F19" s="18"/>
      <c r="G19" s="20" t="str">
        <f t="shared" si="1"/>
        <v/>
      </c>
      <c r="H19" s="21"/>
      <c r="I19" s="16" t="str">
        <f t="shared" ca="1" si="2"/>
        <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row>
    <row r="20" spans="1:70" ht="15" customHeight="1" x14ac:dyDescent="0.25">
      <c r="A20" s="23" t="str">
        <f t="shared" si="0"/>
        <v/>
      </c>
      <c r="B20" s="24"/>
      <c r="C20" s="25"/>
      <c r="D20" s="25"/>
      <c r="E20" s="26"/>
      <c r="F20" s="25"/>
      <c r="G20" s="27" t="str">
        <f t="shared" si="1"/>
        <v/>
      </c>
      <c r="H20" s="28"/>
      <c r="I20" s="23" t="str">
        <f t="shared" ca="1" si="2"/>
        <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row>
    <row r="21" spans="1:70" ht="15" customHeight="1" x14ac:dyDescent="0.25">
      <c r="A21" s="16" t="str">
        <f t="shared" si="0"/>
        <v/>
      </c>
      <c r="B21" s="17"/>
      <c r="C21" s="18"/>
      <c r="D21" s="18"/>
      <c r="E21" s="19"/>
      <c r="F21" s="18"/>
      <c r="G21" s="20" t="str">
        <f t="shared" si="1"/>
        <v/>
      </c>
      <c r="H21" s="21"/>
      <c r="I21" s="16" t="str">
        <f t="shared" ca="1" si="2"/>
        <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row>
    <row r="22" spans="1:70" ht="15" customHeight="1" x14ac:dyDescent="0.25">
      <c r="A22" s="23" t="str">
        <f t="shared" si="0"/>
        <v/>
      </c>
      <c r="B22" s="24"/>
      <c r="C22" s="25"/>
      <c r="D22" s="25"/>
      <c r="E22" s="26"/>
      <c r="F22" s="25"/>
      <c r="G22" s="27" t="str">
        <f t="shared" si="1"/>
        <v/>
      </c>
      <c r="H22" s="28"/>
      <c r="I22" s="23" t="str">
        <f t="shared" ca="1" si="2"/>
        <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row>
    <row r="23" spans="1:70" ht="15" customHeight="1" x14ac:dyDescent="0.25">
      <c r="A23" s="16" t="str">
        <f t="shared" si="0"/>
        <v/>
      </c>
      <c r="B23" s="17"/>
      <c r="C23" s="18"/>
      <c r="D23" s="18"/>
      <c r="E23" s="19"/>
      <c r="F23" s="18"/>
      <c r="G23" s="20" t="str">
        <f t="shared" si="1"/>
        <v/>
      </c>
      <c r="H23" s="21"/>
      <c r="I23" s="16" t="str">
        <f t="shared" ca="1" si="2"/>
        <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row>
    <row r="24" spans="1:70" ht="15" customHeight="1" x14ac:dyDescent="0.25">
      <c r="A24" s="23" t="str">
        <f t="shared" si="0"/>
        <v/>
      </c>
      <c r="B24" s="24"/>
      <c r="C24" s="25"/>
      <c r="D24" s="25"/>
      <c r="E24" s="26"/>
      <c r="F24" s="25"/>
      <c r="G24" s="27" t="str">
        <f t="shared" si="1"/>
        <v/>
      </c>
      <c r="H24" s="28"/>
      <c r="I24" s="23" t="str">
        <f t="shared" ca="1" si="2"/>
        <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row>
    <row r="25" spans="1:70" ht="15" customHeight="1" x14ac:dyDescent="0.25">
      <c r="A25" s="16" t="str">
        <f t="shared" si="0"/>
        <v/>
      </c>
      <c r="B25" s="17"/>
      <c r="C25" s="18"/>
      <c r="D25" s="18"/>
      <c r="E25" s="19"/>
      <c r="F25" s="18"/>
      <c r="G25" s="20" t="str">
        <f t="shared" si="1"/>
        <v/>
      </c>
      <c r="H25" s="21"/>
      <c r="I25" s="16" t="str">
        <f t="shared" ca="1" si="2"/>
        <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row>
    <row r="26" spans="1:70" ht="15" customHeight="1" x14ac:dyDescent="0.25">
      <c r="A26" s="23" t="str">
        <f t="shared" si="0"/>
        <v/>
      </c>
      <c r="B26" s="24"/>
      <c r="C26" s="25"/>
      <c r="D26" s="25"/>
      <c r="E26" s="26"/>
      <c r="F26" s="25"/>
      <c r="G26" s="27" t="str">
        <f t="shared" si="1"/>
        <v/>
      </c>
      <c r="H26" s="28"/>
      <c r="I26" s="23" t="str">
        <f t="shared" ca="1" si="2"/>
        <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row>
    <row r="27" spans="1:70" ht="15" customHeight="1" x14ac:dyDescent="0.25">
      <c r="A27" s="16" t="str">
        <f t="shared" si="0"/>
        <v/>
      </c>
      <c r="B27" s="17"/>
      <c r="C27" s="18"/>
      <c r="D27" s="18"/>
      <c r="E27" s="19"/>
      <c r="F27" s="18"/>
      <c r="G27" s="20" t="str">
        <f t="shared" si="1"/>
        <v/>
      </c>
      <c r="H27" s="21"/>
      <c r="I27" s="16" t="str">
        <f t="shared" ca="1" si="2"/>
        <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row>
    <row r="28" spans="1:70" ht="15" customHeight="1" x14ac:dyDescent="0.25">
      <c r="A28" s="23" t="str">
        <f t="shared" si="0"/>
        <v/>
      </c>
      <c r="B28" s="24"/>
      <c r="C28" s="25"/>
      <c r="D28" s="25"/>
      <c r="E28" s="26"/>
      <c r="F28" s="25"/>
      <c r="G28" s="27" t="str">
        <f t="shared" si="1"/>
        <v/>
      </c>
      <c r="H28" s="28"/>
      <c r="I28" s="23" t="str">
        <f t="shared" ca="1" si="2"/>
        <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row>
    <row r="29" spans="1:70" ht="15" customHeight="1" x14ac:dyDescent="0.25">
      <c r="A29" s="16" t="str">
        <f t="shared" si="0"/>
        <v/>
      </c>
      <c r="B29" s="17"/>
      <c r="C29" s="18"/>
      <c r="D29" s="18"/>
      <c r="E29" s="19"/>
      <c r="F29" s="18"/>
      <c r="G29" s="20" t="str">
        <f t="shared" si="1"/>
        <v/>
      </c>
      <c r="H29" s="21"/>
      <c r="I29" s="16" t="str">
        <f t="shared" ca="1" si="2"/>
        <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row>
    <row r="30" spans="1:70" ht="15" customHeight="1" x14ac:dyDescent="0.25">
      <c r="A30" s="23" t="str">
        <f t="shared" si="0"/>
        <v/>
      </c>
      <c r="B30" s="24"/>
      <c r="C30" s="25"/>
      <c r="D30" s="25"/>
      <c r="E30" s="26"/>
      <c r="F30" s="25"/>
      <c r="G30" s="27" t="str">
        <f t="shared" si="1"/>
        <v/>
      </c>
      <c r="H30" s="28"/>
      <c r="I30" s="23" t="str">
        <f t="shared" ca="1" si="2"/>
        <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row>
  </sheetData>
  <mergeCells count="4">
    <mergeCell ref="A1:BR1"/>
    <mergeCell ref="A2:BR2"/>
    <mergeCell ref="B4:C4"/>
    <mergeCell ref="B5:C5"/>
  </mergeCells>
  <conditionalFormatting sqref="I9:I30">
    <cfRule type="expression" dxfId="8" priority="7">
      <formula>$I9="Complete"</formula>
    </cfRule>
    <cfRule type="expression" dxfId="7" priority="8">
      <formula>$I9="In Progress"</formula>
    </cfRule>
    <cfRule type="expression" dxfId="6" priority="9">
      <formula>$I9="Overdue"</formula>
    </cfRule>
    <cfRule type="expression" dxfId="5" priority="10">
      <formula>$I9="Not Started"</formula>
    </cfRule>
  </conditionalFormatting>
  <conditionalFormatting sqref="K8:BR30">
    <cfRule type="expression" dxfId="4" priority="6">
      <formula>K$8=TODAY()</formula>
    </cfRule>
  </conditionalFormatting>
  <conditionalFormatting sqref="K9:BR30">
    <cfRule type="expression" dxfId="3" priority="2">
      <formula>AND($I9="Overdue",K$8&gt;=$E9,K$8&lt;=$G9)</formula>
    </cfRule>
    <cfRule type="expression" dxfId="2" priority="3">
      <formula>AND($E9&lt;&gt;"",K$8&gt;=$E9,K$8&lt;=($E9+ROUND(($G9-$E9+1)*$H9,0)-1))</formula>
    </cfRule>
    <cfRule type="expression" dxfId="1" priority="4">
      <formula>AND($E9&lt;&gt;"",K$8&gt;=$E9,K$8&lt;=$G9)</formula>
    </cfRule>
    <cfRule type="expression" dxfId="0" priority="5">
      <formula>WEEKDAY(K$8,2)&gt;5</formula>
    </cfRule>
  </conditionalFormatting>
  <dataValidations count="1">
    <dataValidation type="decimal" showErrorMessage="1" errorTitle="Invalid %" error="Enter a percentage between 0% and 100%." sqref="H9:H30" xr:uid="{00000000-0002-0000-0000-000000000000}">
      <formula1>0</formula1>
      <formula2>1</formula2>
    </dataValidation>
  </dataValidations>
  <pageMargins left="0.75" right="0.75" top="1" bottom="1"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52A57-8C3C-420B-8823-E7A3576E95B7}">
  <dimension ref="A1"/>
  <sheetViews>
    <sheetView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Gantt Chart</vt:lpstr>
      <vt:lpstr>How it works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Mohammed Al Sabbagh</cp:lastModifiedBy>
  <cp:revision>0</cp:revision>
  <dcterms:created xsi:type="dcterms:W3CDTF">2026-09-10T04:23:16Z</dcterms:created>
  <dcterms:modified xsi:type="dcterms:W3CDTF">2026-09-10T04:43:01Z</dcterms:modified>
  <dc:language>en-US</dc:language>
</cp:coreProperties>
</file>