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udiairlines-my.sharepoint.com/personal/malsabbagh_saudia_com/Documents/"/>
    </mc:Choice>
  </mc:AlternateContent>
  <xr:revisionPtr revIDLastSave="0" documentId="8_{C45D1F26-483B-4221-9D83-D0A79EF5BF09}" xr6:coauthVersionLast="47" xr6:coauthVersionMax="47" xr10:uidLastSave="{00000000-0000-0000-0000-000000000000}"/>
  <bookViews>
    <workbookView xWindow="-120" yWindow="-120" windowWidth="38640" windowHeight="21120" xr2:uid="{90751B26-4596-48E3-A3F1-90E680B7BBF6}"/>
  </bookViews>
  <sheets>
    <sheet name="Cover" sheetId="1" r:id="rId1"/>
    <sheet name="Setup" sheetId="2" r:id="rId2"/>
    <sheet name="Employees" sheetId="3" r:id="rId3"/>
    <sheet name="Attendance" sheetId="4" r:id="rId4"/>
    <sheet name="Dashboard" sheetId="5" r:id="rId5"/>
  </sheets>
  <definedNames>
    <definedName name="DefaultAnnual">Setup!$B$9</definedName>
    <definedName name="DefaultSick">Setup!$B$10</definedName>
    <definedName name="DepartmentList">Setup!$G$14:$G$23</definedName>
    <definedName name="HolidayDates">Setup!$A$14:$A$33</definedName>
    <definedName name="_xlnm.Print_Area" localSheetId="3">Attendance!$A$1:$AO$104</definedName>
    <definedName name="_xlnm.Print_Area" localSheetId="0">Cover!$A$1:$H$20</definedName>
    <definedName name="_xlnm.Print_Area" localSheetId="4">Dashboard!$A$1:$H$64</definedName>
    <definedName name="_xlnm.Print_Area" localSheetId="2">Employees!$A$1:$K$104</definedName>
    <definedName name="_xlnm.Print_Area" localSheetId="1">Setup!$A$1:$H$33</definedName>
    <definedName name="ReportMonth">Setup!$B$7</definedName>
    <definedName name="StatusList">Setup!$D$14:$D$18</definedName>
    <definedName name="WeekendCode">Setup!$B$8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4" i="5" l="1"/>
  <c r="E44" i="5"/>
  <c r="D44" i="5"/>
  <c r="C44" i="5"/>
  <c r="B44" i="5"/>
  <c r="F43" i="5"/>
  <c r="F42" i="5"/>
  <c r="F41" i="5"/>
  <c r="F40" i="5"/>
  <c r="F39" i="5"/>
  <c r="F38" i="5"/>
  <c r="F37" i="5"/>
  <c r="F36" i="5"/>
  <c r="F35" i="5"/>
  <c r="F34" i="5"/>
  <c r="E43" i="5"/>
  <c r="E42" i="5"/>
  <c r="E41" i="5"/>
  <c r="E40" i="5"/>
  <c r="E39" i="5"/>
  <c r="E38" i="5"/>
  <c r="E37" i="5"/>
  <c r="E36" i="5"/>
  <c r="E35" i="5"/>
  <c r="E34" i="5"/>
  <c r="D43" i="5"/>
  <c r="D42" i="5"/>
  <c r="D41" i="5"/>
  <c r="D40" i="5"/>
  <c r="D39" i="5"/>
  <c r="D38" i="5"/>
  <c r="D37" i="5"/>
  <c r="D36" i="5"/>
  <c r="D35" i="5"/>
  <c r="D34" i="5"/>
  <c r="C43" i="5"/>
  <c r="C42" i="5"/>
  <c r="C41" i="5"/>
  <c r="C40" i="5"/>
  <c r="C39" i="5"/>
  <c r="C38" i="5"/>
  <c r="C37" i="5"/>
  <c r="C36" i="5"/>
  <c r="C35" i="5"/>
  <c r="C34" i="5"/>
  <c r="B43" i="5"/>
  <c r="B42" i="5"/>
  <c r="B41" i="5"/>
  <c r="B40" i="5"/>
  <c r="B39" i="5"/>
  <c r="B38" i="5"/>
  <c r="B37" i="5"/>
  <c r="B36" i="5"/>
  <c r="B35" i="5"/>
  <c r="B34" i="5"/>
  <c r="A34" i="5"/>
  <c r="A35" i="5"/>
  <c r="A36" i="5"/>
  <c r="A37" i="5"/>
  <c r="A38" i="5"/>
  <c r="A39" i="5"/>
  <c r="A40" i="5"/>
  <c r="A41" i="5"/>
  <c r="A42" i="5"/>
  <c r="A43" i="5"/>
  <c r="B15" i="5"/>
  <c r="B16" i="5"/>
  <c r="B17" i="5"/>
  <c r="B18" i="5"/>
  <c r="B19" i="5"/>
  <c r="A9" i="5"/>
  <c r="G5" i="5"/>
  <c r="E5" i="5"/>
  <c r="C5" i="5"/>
  <c r="A5" i="5"/>
  <c r="A2" i="5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F104" i="4"/>
  <c r="F103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O4" i="4"/>
  <c r="AN4" i="4"/>
  <c r="AM4" i="4"/>
  <c r="AL4" i="4"/>
  <c r="AK4" i="4"/>
  <c r="AJ4" i="4"/>
  <c r="AI4" i="4"/>
  <c r="AH4" i="4"/>
  <c r="AG4" i="4"/>
  <c r="AF4" i="4"/>
  <c r="AE4" i="4"/>
  <c r="AD4" i="4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M4" i="4"/>
  <c r="L4" i="4"/>
  <c r="K4" i="4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J104" i="3"/>
  <c r="J103" i="3"/>
  <c r="J102" i="3"/>
  <c r="J101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</calcChain>
</file>

<file path=xl/sharedStrings.xml><?xml version="1.0" encoding="utf-8"?>
<sst xmlns="http://schemas.openxmlformats.org/spreadsheetml/2006/main" count="97" uniqueCount="79">
  <si>
    <t>EMPLOYEE ATTENDANCE &amp; LEAVE TRACKER</t>
  </si>
  <si>
    <t>Automated monthly HR workbook for attendance, leave usage, balances, and department reporting</t>
  </si>
  <si>
    <t>MONTHLY CONTROL CENTER</t>
  </si>
  <si>
    <t>Sheet</t>
  </si>
  <si>
    <t>Purpose</t>
  </si>
  <si>
    <t>Setup</t>
  </si>
  <si>
    <t>Choose the reporting month, maintain holidays, statuses, and departments.</t>
  </si>
  <si>
    <t>Employees</t>
  </si>
  <si>
    <t>Enter the employee roster and review live annual and sick leave balances.</t>
  </si>
  <si>
    <t>Attendance</t>
  </si>
  <si>
    <t>Record one daily status per employee using color-coded dropdowns.</t>
  </si>
  <si>
    <t>Dashboard</t>
  </si>
  <si>
    <t>Review monthly KPIs, status mix, and department-level performance.</t>
  </si>
  <si>
    <t>QUICK START
1. Set the report month and holidays on Setup.  2. Add employees and departments.  3. Select a daily status on Attendance.  4. Open Dashboard for live results.</t>
  </si>
  <si>
    <t>SETUP &amp; CONTROL PANEL</t>
  </si>
  <si>
    <t>Edit blue input cells only. Saturday–Sunday is configured as the weekend pattern.</t>
  </si>
  <si>
    <t>REPORT SETTINGS</t>
  </si>
  <si>
    <t>Setting</t>
  </si>
  <si>
    <t>Value</t>
  </si>
  <si>
    <t>Report month</t>
  </si>
  <si>
    <t>Weekend code</t>
  </si>
  <si>
    <t>Default annual leave</t>
  </si>
  <si>
    <t>Default sick leave</t>
  </si>
  <si>
    <t>Calendar notes
• Weekend code 1 = Saturday–Sunday.
• Enter company holidays below; they are excluded from working days.
• Changing the report month updates all date headers and dashboard calculations.</t>
  </si>
  <si>
    <t>LISTS &amp; HOLIDAYS</t>
  </si>
  <si>
    <t>Holiday date</t>
  </si>
  <si>
    <t>Description</t>
  </si>
  <si>
    <t>Status</t>
  </si>
  <si>
    <t>Meaning</t>
  </si>
  <si>
    <t>Present</t>
  </si>
  <si>
    <t>Full day worked</t>
  </si>
  <si>
    <t>Absent</t>
  </si>
  <si>
    <t>Unexcused or unpaid absence</t>
  </si>
  <si>
    <t>Sick Leave</t>
  </si>
  <si>
    <t>Sick leave day</t>
  </si>
  <si>
    <t>Annual Leave</t>
  </si>
  <si>
    <t>Vacation / annual leave day</t>
  </si>
  <si>
    <t>Half Day</t>
  </si>
  <si>
    <t>Half day worked</t>
  </si>
  <si>
    <t>Department</t>
  </si>
  <si>
    <t>Administration</t>
  </si>
  <si>
    <t>Finance</t>
  </si>
  <si>
    <t>Human Resources</t>
  </si>
  <si>
    <t>IT</t>
  </si>
  <si>
    <t>Operations</t>
  </si>
  <si>
    <t>Sales</t>
  </si>
  <si>
    <t>Marketing</t>
  </si>
  <si>
    <t>Customer Service</t>
  </si>
  <si>
    <t>Procurement</t>
  </si>
  <si>
    <t>Other</t>
  </si>
  <si>
    <t>EMPLOYEE ROSTER &amp; LEAVE BALANCES</t>
  </si>
  <si>
    <t>Enter employee details in columns A–D. Allowances default to 30 days and may be overwritten per employee.</t>
  </si>
  <si>
    <t>Employee ID</t>
  </si>
  <si>
    <t>Employee Name</t>
  </si>
  <si>
    <t>Start Date</t>
  </si>
  <si>
    <t>Annual Allowance</t>
  </si>
  <si>
    <t>Sick Allowance</t>
  </si>
  <si>
    <t>Annual Used</t>
  </si>
  <si>
    <t>Sick Used</t>
  </si>
  <si>
    <t>Annual Remaining</t>
  </si>
  <si>
    <t>Sick Remaining</t>
  </si>
  <si>
    <t>Active</t>
  </si>
  <si>
    <t>MONTHLY ATTENDANCE REGISTER</t>
  </si>
  <si>
    <t>Choose a status for each calendar day. Blank, weekend, and holiday columns are not counted as working days.</t>
  </si>
  <si>
    <t>Working Days</t>
  </si>
  <si>
    <t>Days Worked</t>
  </si>
  <si>
    <t>Half Days</t>
  </si>
  <si>
    <t>EXECUTIVE MONTHLY DASHBOARD</t>
  </si>
  <si>
    <t>ACTIVE STAFF</t>
  </si>
  <si>
    <t>WORKING DAYS</t>
  </si>
  <si>
    <t>ATTENDANCE RATE</t>
  </si>
  <si>
    <t>LEAVE DAYS</t>
  </si>
  <si>
    <t>STORY IN BRIEF</t>
  </si>
  <si>
    <t>MONTHLY STATUS MIX</t>
  </si>
  <si>
    <t>Days</t>
  </si>
  <si>
    <t>DEPARTMENT BREAKDOWN</t>
  </si>
  <si>
    <t>Headcount</t>
  </si>
  <si>
    <t>Worked Days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</si>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</sst>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m\ yyyy"/>
    <numFmt numFmtId="165" formatCode="yyyy\-mm\-dd"/>
    <numFmt numFmtId="166" formatCode="0.0"/>
    <numFmt numFmtId="167" formatCode="ddd\_x000a_dd"/>
    <numFmt numFmtId="168" formatCode="0.0%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i/>
      <sz val="11"/>
      <color rgb="FF666666"/>
      <name val="Aptos Narrow"/>
      <family val="2"/>
      <scheme val="minor"/>
    </font>
    <font>
      <i/>
      <sz val="10"/>
      <color rgb="FF666666"/>
      <name val="Aptos Narrow"/>
      <family val="2"/>
      <scheme val="minor"/>
    </font>
    <font>
      <b/>
      <sz val="11"/>
      <color rgb="FF2F75B5"/>
      <name val="Aptos Narrow"/>
      <family val="2"/>
      <scheme val="minor"/>
    </font>
    <font>
      <b/>
      <sz val="11"/>
      <color rgb="FF17365D"/>
      <name val="Aptos Narrow"/>
      <family val="2"/>
      <scheme val="minor"/>
    </font>
    <font>
      <sz val="11"/>
      <color rgb="FF404040"/>
      <name val="Aptos Narrow"/>
      <family val="2"/>
      <scheme val="minor"/>
    </font>
    <font>
      <b/>
      <sz val="22"/>
      <color rgb="FF17365D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00A6A6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DF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B4C6E7"/>
      </left>
      <right/>
      <top style="thin">
        <color rgb="FFB4C6E7"/>
      </top>
      <bottom style="thin">
        <color rgb="FFB4C6E7"/>
      </bottom>
      <diagonal/>
    </border>
    <border>
      <left style="thin">
        <color rgb="FFB4C6E7"/>
      </left>
      <right/>
      <top style="thin">
        <color rgb="FFB4C6E7"/>
      </top>
      <bottom/>
      <diagonal/>
    </border>
    <border>
      <left style="thin">
        <color rgb="FFB4C6E7"/>
      </left>
      <right/>
      <top/>
      <bottom style="thin">
        <color rgb="FFB4C6E7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/>
      <right style="thin">
        <color rgb="FFB4C6E7"/>
      </right>
      <top style="thin">
        <color rgb="FFB4C6E7"/>
      </top>
      <bottom/>
      <diagonal/>
    </border>
    <border>
      <left/>
      <right style="thin">
        <color rgb="FFB4C6E7"/>
      </right>
      <top/>
      <bottom style="thin">
        <color rgb="FFB4C6E7"/>
      </bottom>
      <diagonal/>
    </border>
    <border>
      <left/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/>
      <diagonal/>
    </border>
    <border>
      <left style="thin">
        <color rgb="FFB4C6E7"/>
      </left>
      <right style="thin">
        <color rgb="FFB4C6E7"/>
      </right>
      <top/>
      <bottom style="thin">
        <color rgb="FFB4C6E7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2" borderId="0" xfId="0" applyFont="1" applyFill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2" fillId="3" borderId="0" xfId="0" applyFont="1" applyFill="1"/>
    <xf numFmtId="0" fontId="2" fillId="4" borderId="0" xfId="0" applyFont="1" applyFill="1" applyAlignment="1">
      <alignment horizontal="center" vertical="center" wrapText="1"/>
    </xf>
    <xf numFmtId="0" fontId="1" fillId="0" borderId="0" xfId="0" applyFont="1"/>
    <xf numFmtId="0" fontId="2" fillId="4" borderId="4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0" fillId="0" borderId="4" xfId="0" applyBorder="1" applyAlignment="1">
      <alignment wrapText="1"/>
    </xf>
    <xf numFmtId="0" fontId="7" fillId="5" borderId="0" xfId="0" applyFont="1" applyFill="1" applyAlignment="1">
      <alignment vertical="center" wrapText="1"/>
    </xf>
    <xf numFmtId="0" fontId="2" fillId="4" borderId="0" xfId="0" applyFont="1" applyFill="1"/>
    <xf numFmtId="164" fontId="0" fillId="5" borderId="0" xfId="0" applyNumberFormat="1" applyFill="1"/>
    <xf numFmtId="1" fontId="0" fillId="5" borderId="0" xfId="0" applyNumberFormat="1" applyFill="1"/>
    <xf numFmtId="0" fontId="8" fillId="6" borderId="0" xfId="0" applyFont="1" applyFill="1" applyAlignment="1">
      <alignment vertical="center" wrapText="1"/>
    </xf>
    <xf numFmtId="0" fontId="0" fillId="7" borderId="7" xfId="0" applyFill="1" applyBorder="1"/>
    <xf numFmtId="165" fontId="0" fillId="7" borderId="4" xfId="0" applyNumberFormat="1" applyFill="1" applyBorder="1"/>
    <xf numFmtId="0" fontId="0" fillId="7" borderId="4" xfId="0" applyFill="1" applyBorder="1"/>
    <xf numFmtId="0" fontId="1" fillId="0" borderId="4" xfId="0" applyFont="1" applyBorder="1"/>
    <xf numFmtId="0" fontId="0" fillId="0" borderId="4" xfId="0" applyBorder="1"/>
    <xf numFmtId="166" fontId="0" fillId="5" borderId="4" xfId="0" applyNumberFormat="1" applyFill="1" applyBorder="1"/>
    <xf numFmtId="166" fontId="0" fillId="0" borderId="4" xfId="0" applyNumberFormat="1" applyBorder="1"/>
    <xf numFmtId="0" fontId="0" fillId="5" borderId="1" xfId="0" applyFill="1" applyBorder="1"/>
    <xf numFmtId="0" fontId="2" fillId="4" borderId="6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7" borderId="5" xfId="0" applyFill="1" applyBorder="1"/>
    <xf numFmtId="0" fontId="0" fillId="7" borderId="8" xfId="0" applyFill="1" applyBorder="1"/>
    <xf numFmtId="165" fontId="0" fillId="7" borderId="8" xfId="0" applyNumberFormat="1" applyFill="1" applyBorder="1"/>
    <xf numFmtId="166" fontId="0" fillId="5" borderId="8" xfId="0" applyNumberFormat="1" applyFill="1" applyBorder="1"/>
    <xf numFmtId="166" fontId="0" fillId="0" borderId="8" xfId="0" applyNumberFormat="1" applyBorder="1"/>
    <xf numFmtId="0" fontId="0" fillId="5" borderId="2" xfId="0" applyFill="1" applyBorder="1"/>
    <xf numFmtId="167" fontId="2" fillId="4" borderId="4" xfId="0" applyNumberFormat="1" applyFont="1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1" fontId="9" fillId="5" borderId="0" xfId="0" applyNumberFormat="1" applyFont="1" applyFill="1" applyAlignment="1">
      <alignment horizontal="center" vertical="center"/>
    </xf>
    <xf numFmtId="168" fontId="9" fillId="5" borderId="0" xfId="0" applyNumberFormat="1" applyFont="1" applyFill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166" fontId="9" fillId="5" borderId="0" xfId="0" applyNumberFormat="1" applyFont="1" applyFill="1" applyAlignment="1">
      <alignment horizontal="center" vertical="center"/>
    </xf>
    <xf numFmtId="0" fontId="1" fillId="5" borderId="4" xfId="0" applyFont="1" applyFill="1" applyBorder="1"/>
    <xf numFmtId="166" fontId="1" fillId="5" borderId="4" xfId="0" applyNumberFormat="1" applyFont="1" applyFill="1" applyBorder="1"/>
  </cellXfs>
  <cellStyles count="1">
    <cellStyle name="Normal" xfId="0" builtinId="0"/>
  </cellStyles>
  <dxfs count="22">
    <dxf>
      <font>
        <color rgb="FF666666"/>
      </font>
      <fill>
        <patternFill patternType="solid">
          <fgColor indexed="64"/>
          <bgColor rgb="FFE7E6E6"/>
        </patternFill>
      </fill>
    </dxf>
    <dxf>
      <font>
        <b/>
        <i val="0"/>
        <color rgb="FF17365D"/>
      </font>
      <fill>
        <patternFill patternType="solid">
          <fgColor indexed="64"/>
          <bgColor rgb="FFD9EAF7"/>
        </patternFill>
      </fill>
    </dxf>
    <dxf>
      <font>
        <b/>
        <i val="0"/>
        <color rgb="FF4C1D95"/>
      </font>
      <fill>
        <patternFill patternType="solid">
          <fgColor indexed="64"/>
          <bgColor rgb="FFE4DFEC"/>
        </patternFill>
      </fill>
    </dxf>
    <dxf>
      <font>
        <b/>
        <i val="0"/>
        <color rgb="FF9C6500"/>
      </font>
      <fill>
        <patternFill patternType="solid">
          <fgColor indexed="64"/>
          <bgColor rgb="FFFFEB9C"/>
        </patternFill>
      </fill>
    </dxf>
    <dxf>
      <font>
        <b/>
        <i val="0"/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2F75B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4C6E7"/>
        </left>
        <right style="thin">
          <color rgb="FFB4C6E7"/>
        </right>
        <top/>
        <bottom/>
      </border>
    </dxf>
    <dxf>
      <fill>
        <patternFill patternType="solid">
          <fgColor indexed="64"/>
          <bgColor rgb="FFD9EAF7"/>
        </patternFill>
      </fill>
      <border diagonalUp="0" diagonalDown="0">
        <left style="thin">
          <color rgb="FFB4C6E7"/>
        </left>
        <right/>
        <top style="thin">
          <color rgb="FFB4C6E7"/>
        </top>
        <bottom style="thin">
          <color rgb="FFB4C6E7"/>
        </bottom>
        <vertical/>
        <horizontal/>
      </border>
    </dxf>
    <dxf>
      <numFmt numFmtId="166" formatCode="0.0"/>
      <border diagonalUp="0" diagonalDown="0">
        <left style="thin">
          <color rgb="FFB4C6E7"/>
        </left>
        <right style="thin">
          <color rgb="FFB4C6E7"/>
        </right>
        <top style="thin">
          <color rgb="FFB4C6E7"/>
        </top>
        <bottom style="thin">
          <color rgb="FFB4C6E7"/>
        </bottom>
        <vertical/>
        <horizontal/>
      </border>
    </dxf>
    <dxf>
      <numFmt numFmtId="166" formatCode="0.0"/>
      <border diagonalUp="0" diagonalDown="0">
        <left style="thin">
          <color rgb="FFB4C6E7"/>
        </left>
        <right style="thin">
          <color rgb="FFB4C6E7"/>
        </right>
        <top style="thin">
          <color rgb="FFB4C6E7"/>
        </top>
        <bottom style="thin">
          <color rgb="FFB4C6E7"/>
        </bottom>
        <vertical/>
        <horizontal/>
      </border>
    </dxf>
    <dxf>
      <numFmt numFmtId="166" formatCode="0.0"/>
      <border diagonalUp="0" diagonalDown="0">
        <left style="thin">
          <color rgb="FFB4C6E7"/>
        </left>
        <right style="thin">
          <color rgb="FFB4C6E7"/>
        </right>
        <top style="thin">
          <color rgb="FFB4C6E7"/>
        </top>
        <bottom style="thin">
          <color rgb="FFB4C6E7"/>
        </bottom>
        <vertical/>
        <horizontal/>
      </border>
    </dxf>
    <dxf>
      <numFmt numFmtId="166" formatCode="0.0"/>
      <border diagonalUp="0" diagonalDown="0">
        <left style="thin">
          <color rgb="FFB4C6E7"/>
        </left>
        <right style="thin">
          <color rgb="FFB4C6E7"/>
        </right>
        <top style="thin">
          <color rgb="FFB4C6E7"/>
        </top>
        <bottom style="thin">
          <color rgb="FFB4C6E7"/>
        </bottom>
        <vertical/>
        <horizontal/>
      </border>
    </dxf>
    <dxf>
      <numFmt numFmtId="166" formatCode="0.0"/>
      <fill>
        <patternFill patternType="solid">
          <fgColor indexed="64"/>
          <bgColor rgb="FFD9EAF7"/>
        </patternFill>
      </fill>
      <border diagonalUp="0" diagonalDown="0">
        <left style="thin">
          <color rgb="FFB4C6E7"/>
        </left>
        <right style="thin">
          <color rgb="FFB4C6E7"/>
        </right>
        <top style="thin">
          <color rgb="FFB4C6E7"/>
        </top>
        <bottom style="thin">
          <color rgb="FFB4C6E7"/>
        </bottom>
        <vertical/>
        <horizontal/>
      </border>
    </dxf>
    <dxf>
      <numFmt numFmtId="166" formatCode="0.0"/>
      <fill>
        <patternFill patternType="solid">
          <fgColor indexed="64"/>
          <bgColor rgb="FFD9EAF7"/>
        </patternFill>
      </fill>
      <border diagonalUp="0" diagonalDown="0">
        <left style="thin">
          <color rgb="FFB4C6E7"/>
        </left>
        <right style="thin">
          <color rgb="FFB4C6E7"/>
        </right>
        <top style="thin">
          <color rgb="FFB4C6E7"/>
        </top>
        <bottom style="thin">
          <color rgb="FFB4C6E7"/>
        </bottom>
        <vertical/>
        <horizontal/>
      </border>
    </dxf>
    <dxf>
      <numFmt numFmtId="165" formatCode="yyyy\-mm\-dd"/>
      <fill>
        <patternFill patternType="solid">
          <fgColor indexed="64"/>
          <bgColor rgb="FFFFFDF0"/>
        </patternFill>
      </fill>
      <border diagonalUp="0" diagonalDown="0">
        <left style="thin">
          <color rgb="FFB4C6E7"/>
        </left>
        <right style="thin">
          <color rgb="FFB4C6E7"/>
        </right>
        <top style="thin">
          <color rgb="FFB4C6E7"/>
        </top>
        <bottom style="thin">
          <color rgb="FFB4C6E7"/>
        </bottom>
        <vertical/>
        <horizontal/>
      </border>
    </dxf>
    <dxf>
      <fill>
        <patternFill patternType="solid">
          <fgColor indexed="64"/>
          <bgColor rgb="FFFFFDF0"/>
        </patternFill>
      </fill>
      <border diagonalUp="0" diagonalDown="0">
        <left style="thin">
          <color rgb="FFB4C6E7"/>
        </left>
        <right style="thin">
          <color rgb="FFB4C6E7"/>
        </right>
        <top style="thin">
          <color rgb="FFB4C6E7"/>
        </top>
        <bottom style="thin">
          <color rgb="FFB4C6E7"/>
        </bottom>
        <vertical/>
        <horizontal/>
      </border>
    </dxf>
    <dxf>
      <fill>
        <patternFill patternType="solid">
          <fgColor indexed="64"/>
          <bgColor rgb="FFFFFDF0"/>
        </patternFill>
      </fill>
      <border diagonalUp="0" diagonalDown="0">
        <left style="thin">
          <color rgb="FFB4C6E7"/>
        </left>
        <right style="thin">
          <color rgb="FFB4C6E7"/>
        </right>
        <top style="thin">
          <color rgb="FFB4C6E7"/>
        </top>
        <bottom style="thin">
          <color rgb="FFB4C6E7"/>
        </bottom>
        <vertical/>
        <horizontal/>
      </border>
    </dxf>
    <dxf>
      <fill>
        <patternFill patternType="solid">
          <fgColor indexed="64"/>
          <bgColor rgb="FFFFFDF0"/>
        </patternFill>
      </fill>
      <border diagonalUp="0" diagonalDown="0">
        <left/>
        <right style="thin">
          <color rgb="FFB4C6E7"/>
        </right>
        <top style="thin">
          <color rgb="FFB4C6E7"/>
        </top>
        <bottom style="thin">
          <color rgb="FFB4C6E7"/>
        </bottom>
        <vertical/>
        <horizontal/>
      </border>
    </dxf>
    <dxf>
      <border outline="0">
        <top style="thin">
          <color rgb="FFB4C6E7"/>
        </top>
      </border>
    </dxf>
    <dxf>
      <border outline="0">
        <bottom style="thin">
          <color rgb="FFB4C6E7"/>
        </bottom>
      </border>
    </dxf>
    <dxf>
      <border outline="0">
        <left style="thin">
          <color rgb="FFB4C6E7"/>
        </left>
        <right style="thin">
          <color rgb="FFB4C6E7"/>
        </right>
        <top style="thin">
          <color rgb="FFB4C6E7"/>
        </top>
        <bottom style="thin">
          <color rgb="FFB4C6E7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Recorded Day Mix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Dashboard!$B$14</c:f>
              <c:strCache>
                <c:ptCount val="1"/>
                <c:pt idx="0">
                  <c:v>Days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Dashboard!$A$15:$A$19</c:f>
              <c:strCache>
                <c:ptCount val="5"/>
                <c:pt idx="0">
                  <c:v>Present</c:v>
                </c:pt>
                <c:pt idx="1">
                  <c:v>Absent</c:v>
                </c:pt>
                <c:pt idx="2">
                  <c:v>Sick Leave</c:v>
                </c:pt>
                <c:pt idx="3">
                  <c:v>Annual Leave</c:v>
                </c:pt>
                <c:pt idx="4">
                  <c:v>Half Day</c:v>
                </c:pt>
              </c:strCache>
            </c:strRef>
          </c:cat>
          <c:val>
            <c:numRef>
              <c:f>Dashboard!$B$15:$B$19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1C-4A7C-A121-A687008B1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Absence and Leave Days by Department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Dashboard!$D$33</c:f>
              <c:strCache>
                <c:ptCount val="1"/>
                <c:pt idx="0">
                  <c:v>Absent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Dashboard!$A$34:$A$43</c:f>
              <c:strCache>
                <c:ptCount val="10"/>
                <c:pt idx="0">
                  <c:v>Administration</c:v>
                </c:pt>
                <c:pt idx="1">
                  <c:v>Finance</c:v>
                </c:pt>
                <c:pt idx="2">
                  <c:v>Human Resources</c:v>
                </c:pt>
                <c:pt idx="3">
                  <c:v>IT</c:v>
                </c:pt>
                <c:pt idx="4">
                  <c:v>Operations</c:v>
                </c:pt>
                <c:pt idx="5">
                  <c:v>Sales</c:v>
                </c:pt>
                <c:pt idx="6">
                  <c:v>Marketing</c:v>
                </c:pt>
                <c:pt idx="7">
                  <c:v>Customer Service</c:v>
                </c:pt>
                <c:pt idx="8">
                  <c:v>Procurement</c:v>
                </c:pt>
                <c:pt idx="9">
                  <c:v>Other</c:v>
                </c:pt>
              </c:strCache>
            </c:strRef>
          </c:cat>
          <c:val>
            <c:numRef>
              <c:f>Dashboard!$D$34:$D$43</c:f>
              <c:numCache>
                <c:formatCode>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899-9AFB-F347EFFC34A4}"/>
            </c:ext>
          </c:extLst>
        </c:ser>
        <c:ser>
          <c:idx val="1"/>
          <c:order val="1"/>
          <c:tx>
            <c:strRef>
              <c:f>Dashboard!$E$33</c:f>
              <c:strCache>
                <c:ptCount val="1"/>
                <c:pt idx="0">
                  <c:v>Sick Leave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Dashboard!$A$34:$A$43</c:f>
              <c:strCache>
                <c:ptCount val="10"/>
                <c:pt idx="0">
                  <c:v>Administration</c:v>
                </c:pt>
                <c:pt idx="1">
                  <c:v>Finance</c:v>
                </c:pt>
                <c:pt idx="2">
                  <c:v>Human Resources</c:v>
                </c:pt>
                <c:pt idx="3">
                  <c:v>IT</c:v>
                </c:pt>
                <c:pt idx="4">
                  <c:v>Operations</c:v>
                </c:pt>
                <c:pt idx="5">
                  <c:v>Sales</c:v>
                </c:pt>
                <c:pt idx="6">
                  <c:v>Marketing</c:v>
                </c:pt>
                <c:pt idx="7">
                  <c:v>Customer Service</c:v>
                </c:pt>
                <c:pt idx="8">
                  <c:v>Procurement</c:v>
                </c:pt>
                <c:pt idx="9">
                  <c:v>Other</c:v>
                </c:pt>
              </c:strCache>
            </c:strRef>
          </c:cat>
          <c:val>
            <c:numRef>
              <c:f>Dashboard!$E$34:$E$43</c:f>
              <c:numCache>
                <c:formatCode>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899-9AFB-F347EFFC34A4}"/>
            </c:ext>
          </c:extLst>
        </c:ser>
        <c:ser>
          <c:idx val="2"/>
          <c:order val="2"/>
          <c:tx>
            <c:strRef>
              <c:f>Dashboard!$F$33</c:f>
              <c:strCache>
                <c:ptCount val="1"/>
                <c:pt idx="0">
                  <c:v>Annual Leave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Dashboard!$A$34:$A$43</c:f>
              <c:strCache>
                <c:ptCount val="10"/>
                <c:pt idx="0">
                  <c:v>Administration</c:v>
                </c:pt>
                <c:pt idx="1">
                  <c:v>Finance</c:v>
                </c:pt>
                <c:pt idx="2">
                  <c:v>Human Resources</c:v>
                </c:pt>
                <c:pt idx="3">
                  <c:v>IT</c:v>
                </c:pt>
                <c:pt idx="4">
                  <c:v>Operations</c:v>
                </c:pt>
                <c:pt idx="5">
                  <c:v>Sales</c:v>
                </c:pt>
                <c:pt idx="6">
                  <c:v>Marketing</c:v>
                </c:pt>
                <c:pt idx="7">
                  <c:v>Customer Service</c:v>
                </c:pt>
                <c:pt idx="8">
                  <c:v>Procurement</c:v>
                </c:pt>
                <c:pt idx="9">
                  <c:v>Other</c:v>
                </c:pt>
              </c:strCache>
            </c:strRef>
          </c:cat>
          <c:val>
            <c:numRef>
              <c:f>Dashboard!$F$34:$F$43</c:f>
              <c:numCache>
                <c:formatCode>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3E-4899-9AFB-F347EFFC3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22944"/>
        <c:axId val="604074256"/>
      </c:barChart>
      <c:catAx>
        <c:axId val="78822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4074256"/>
        <c:crosses val="autoZero"/>
        <c:auto val="1"/>
        <c:lblAlgn val="ctr"/>
        <c:lblOffset val="100"/>
        <c:noMultiLvlLbl val="0"/>
      </c:catAx>
      <c:valAx>
        <c:axId val="604074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2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4" name="Monthly Status Mix">
          <a:extLst>
            <a:ext uri="{FF2B5EF4-FFF2-40B4-BE49-F238E27FC236}">
              <a16:creationId xmlns:a16="http://schemas.microsoft.com/office/drawing/2014/main" id="{C3B9E721-00E8-3EC9-4D2E-5F13678315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46</xdr:row>
      <xdr:rowOff>0</xdr:rowOff>
    </xdr:from>
    <xdr:to>
      <xdr:col>8</xdr:col>
      <xdr:colOff>0</xdr:colOff>
      <xdr:row>64</xdr:row>
      <xdr:rowOff>0</xdr:rowOff>
    </xdr:to>
    <xdr:graphicFrame macro="">
      <xdr:nvGraphicFramePr>
        <xdr:cNvPr id="5" name="Department Leave and Absence">
          <a:extLst>
            <a:ext uri="{FF2B5EF4-FFF2-40B4-BE49-F238E27FC236}">
              <a16:creationId xmlns:a16="http://schemas.microsoft.com/office/drawing/2014/main" id="{E102649C-99C6-1F7D-B9A1-1A376BF476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F4A2B1-E890-4DD7-8F23-BCB23D4FBDBE}" name="EmployeeRoster" displayName="EmployeeRoster" ref="A4:K104" totalsRowShown="0" headerRowDxfId="7" headerRowBorderDxfId="20" tableBorderDxfId="21" totalsRowBorderDxfId="19">
  <autoFilter ref="A4:K104" xr:uid="{E1F4A2B1-E890-4DD7-8F23-BCB23D4FBDBE}"/>
  <tableColumns count="11">
    <tableColumn id="1" xr3:uid="{5C10C437-37D6-4CF4-8B2F-F09C922E0FB2}" name="Employee ID" dataDxfId="18"/>
    <tableColumn id="2" xr3:uid="{F962DB93-FF1A-41EC-92D0-7E294CBEF7FB}" name="Employee Name" dataDxfId="17"/>
    <tableColumn id="3" xr3:uid="{8D187F8E-92B9-4B6E-AD56-6E35C6AA97AD}" name="Department" dataDxfId="16"/>
    <tableColumn id="4" xr3:uid="{C9CD91B0-B1EC-43B8-9780-41E8C1FB8B3E}" name="Start Date" dataDxfId="15"/>
    <tableColumn id="5" xr3:uid="{F0839D72-3844-4220-AB36-07AF5EB3F7D6}" name="Annual Allowance" dataDxfId="14">
      <calculatedColumnFormula>IF($A5="","",DefaultAnnual)</calculatedColumnFormula>
    </tableColumn>
    <tableColumn id="6" xr3:uid="{BB82A4C2-FD65-40BD-932A-CDC98D63EFD7}" name="Sick Allowance" dataDxfId="13">
      <calculatedColumnFormula>IF($A5="","",DefaultSick)</calculatedColumnFormula>
    </tableColumn>
    <tableColumn id="7" xr3:uid="{001F123B-0580-4A50-A631-415F1E92685D}" name="Annual Used" dataDxfId="12">
      <calculatedColumnFormula>IF($A5="","",Attendance!$I5)</calculatedColumnFormula>
    </tableColumn>
    <tableColumn id="8" xr3:uid="{4CAA78B6-D03C-4F2E-8B12-4F9668DAF2DE}" name="Sick Used" dataDxfId="11">
      <calculatedColumnFormula>IF($A5="","",Attendance!$H5)</calculatedColumnFormula>
    </tableColumn>
    <tableColumn id="9" xr3:uid="{2A211E53-BB37-43FC-87E2-0BEE7E76713A}" name="Annual Remaining" dataDxfId="10">
      <calculatedColumnFormula>IF($A5="","",MAX(0,E5-G5))</calculatedColumnFormula>
    </tableColumn>
    <tableColumn id="10" xr3:uid="{66BFB292-CA95-4F24-94A5-2D59E377BCE5}" name="Sick Remaining" dataDxfId="9">
      <calculatedColumnFormula>IF($A5="","",MAX(0,F5-H5))</calculatedColumnFormula>
    </tableColumn>
    <tableColumn id="11" xr3:uid="{B77A8D87-2DAD-4D17-A8A6-BDD3422FD291}" name="Active" dataDxfId="8">
      <calculatedColumnFormula>IF($A5="","","Yes")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3513B-6BEE-4109-B074-18515BB1C4A7}">
  <dimension ref="A1:H500"/>
  <sheetViews>
    <sheetView tabSelected="1" topLeftCell="A8" workbookViewId="0">
      <selection sqref="A1:H2"/>
    </sheetView>
  </sheetViews>
  <sheetFormatPr defaultRowHeight="15" x14ac:dyDescent="0.25"/>
  <cols>
    <col min="1" max="1" width="38.140625" customWidth="1"/>
    <col min="2" max="2" width="66.7109375" customWidth="1"/>
    <col min="3" max="8" width="11.42578125" customWidth="1"/>
    <col min="9" max="50" width="0" hidden="1" customWidth="1"/>
  </cols>
  <sheetData>
    <row r="1" spans="1:8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 x14ac:dyDescent="0.25">
      <c r="A2" s="1"/>
      <c r="B2" s="1"/>
      <c r="C2" s="1"/>
      <c r="D2" s="1"/>
      <c r="E2" s="1"/>
      <c r="F2" s="1"/>
      <c r="G2" s="1"/>
      <c r="H2" s="1"/>
    </row>
    <row r="3" spans="1:8" ht="24" customHeight="1" x14ac:dyDescent="0.25">
      <c r="A3" s="3" t="s">
        <v>1</v>
      </c>
      <c r="B3" s="3"/>
      <c r="C3" s="3"/>
      <c r="D3" s="3"/>
      <c r="E3" s="3"/>
      <c r="F3" s="3"/>
      <c r="G3" s="3"/>
      <c r="H3" s="3"/>
    </row>
    <row r="5" spans="1:8" x14ac:dyDescent="0.25">
      <c r="A5" s="4" t="s">
        <v>2</v>
      </c>
      <c r="B5" s="4"/>
      <c r="C5" s="4"/>
      <c r="D5" s="4"/>
      <c r="E5" s="4"/>
      <c r="F5" s="4"/>
      <c r="G5" s="4"/>
      <c r="H5" s="4"/>
    </row>
    <row r="7" spans="1:8" x14ac:dyDescent="0.25">
      <c r="A7" s="7" t="s">
        <v>3</v>
      </c>
      <c r="B7" s="7" t="s">
        <v>4</v>
      </c>
    </row>
    <row r="8" spans="1:8" ht="150" x14ac:dyDescent="0.25">
      <c r="A8" s="8" t="s">
        <v>5</v>
      </c>
      <c r="B8" s="9" t="s">
        <v>6</v>
      </c>
    </row>
    <row r="9" spans="1:8" ht="165" x14ac:dyDescent="0.25">
      <c r="A9" s="8" t="s">
        <v>7</v>
      </c>
      <c r="B9" s="9" t="s">
        <v>8</v>
      </c>
    </row>
    <row r="10" spans="1:8" ht="150" x14ac:dyDescent="0.25">
      <c r="A10" s="8" t="s">
        <v>9</v>
      </c>
      <c r="B10" s="9" t="s">
        <v>10</v>
      </c>
    </row>
    <row r="11" spans="1:8" ht="135" x14ac:dyDescent="0.25">
      <c r="A11" s="8" t="s">
        <v>11</v>
      </c>
      <c r="B11" s="9" t="s">
        <v>12</v>
      </c>
    </row>
    <row r="14" spans="1:8" x14ac:dyDescent="0.25">
      <c r="A14" s="10" t="s">
        <v>13</v>
      </c>
      <c r="B14" s="10"/>
      <c r="C14" s="10"/>
      <c r="D14" s="10"/>
      <c r="E14" s="10"/>
      <c r="F14" s="10"/>
      <c r="G14" s="10"/>
      <c r="H14" s="10"/>
    </row>
    <row r="15" spans="1:8" x14ac:dyDescent="0.25">
      <c r="A15" s="10"/>
      <c r="B15" s="10"/>
      <c r="C15" s="10"/>
      <c r="D15" s="10"/>
      <c r="E15" s="10"/>
      <c r="F15" s="10"/>
      <c r="G15" s="10"/>
      <c r="H15" s="10"/>
    </row>
    <row r="16" spans="1:8" x14ac:dyDescent="0.25">
      <c r="A16" s="10"/>
      <c r="B16" s="10"/>
      <c r="C16" s="10"/>
      <c r="D16" s="10"/>
      <c r="E16" s="10"/>
      <c r="F16" s="10"/>
      <c r="G16" s="10"/>
      <c r="H16" s="10"/>
    </row>
    <row r="17" spans="1:8" x14ac:dyDescent="0.25">
      <c r="A17" s="10"/>
      <c r="B17" s="10"/>
      <c r="C17" s="10"/>
      <c r="D17" s="10"/>
      <c r="E17" s="10"/>
      <c r="F17" s="10"/>
      <c r="G17" s="10"/>
      <c r="H17" s="10"/>
    </row>
    <row r="21" spans="1:8" hidden="1" x14ac:dyDescent="0.25"/>
    <row r="22" spans="1:8" hidden="1" x14ac:dyDescent="0.25"/>
    <row r="23" spans="1:8" hidden="1" x14ac:dyDescent="0.25"/>
    <row r="24" spans="1:8" hidden="1" x14ac:dyDescent="0.25"/>
    <row r="25" spans="1:8" hidden="1" x14ac:dyDescent="0.25"/>
    <row r="26" spans="1:8" hidden="1" x14ac:dyDescent="0.25"/>
    <row r="27" spans="1:8" hidden="1" x14ac:dyDescent="0.25"/>
    <row r="28" spans="1:8" hidden="1" x14ac:dyDescent="0.25"/>
    <row r="29" spans="1:8" hidden="1" x14ac:dyDescent="0.25"/>
    <row r="30" spans="1:8" hidden="1" x14ac:dyDescent="0.25"/>
    <row r="31" spans="1:8" hidden="1" x14ac:dyDescent="0.25"/>
    <row r="32" spans="1:8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</sheetData>
  <mergeCells count="4">
    <mergeCell ref="A1:H2"/>
    <mergeCell ref="A3:H3"/>
    <mergeCell ref="A5:H5"/>
    <mergeCell ref="A14:H17"/>
  </mergeCells>
  <printOptions horizontalCentered="1"/>
  <pageMargins left="0.7" right="0.7" top="0.75" bottom="0.75" header="0.3" footer="0.3"/>
  <pageSetup paperSize="9" orientation="landscape" r:id="rId1"/>
  <headerFooter>
    <oddHeader>&amp;C&amp;"Aptos"&amp;10&amp;K0000FF Classification: Confidential &amp;1#_x000D_</oddHeader>
    <oddFooter xml:space="preserve">&amp;C_x000D_&amp;1#&amp;"Aptos"&amp;10&amp;K0000FF Classification: Confidential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FFABB-1E5E-48CD-9FC9-DF3F5332266A}">
  <dimension ref="A1:H33"/>
  <sheetViews>
    <sheetView workbookViewId="0">
      <selection sqref="A1:H2"/>
    </sheetView>
  </sheetViews>
  <sheetFormatPr defaultRowHeight="15" x14ac:dyDescent="0.25"/>
  <cols>
    <col min="1" max="2" width="22.85546875" customWidth="1"/>
    <col min="3" max="3" width="3.85546875" customWidth="1"/>
    <col min="4" max="5" width="38.140625" customWidth="1"/>
    <col min="6" max="6" width="3.85546875" customWidth="1"/>
    <col min="7" max="7" width="26.7109375" customWidth="1"/>
    <col min="8" max="8" width="13.28515625" customWidth="1"/>
  </cols>
  <sheetData>
    <row r="1" spans="1:8" ht="30" customHeight="1" x14ac:dyDescent="0.25">
      <c r="A1" s="1" t="s">
        <v>14</v>
      </c>
      <c r="B1" s="1"/>
      <c r="C1" s="1"/>
      <c r="D1" s="1"/>
      <c r="E1" s="1"/>
      <c r="F1" s="1"/>
      <c r="G1" s="1"/>
      <c r="H1" s="1"/>
    </row>
    <row r="2" spans="1:8" ht="24" customHeight="1" x14ac:dyDescent="0.25">
      <c r="A2" s="3" t="s">
        <v>15</v>
      </c>
      <c r="B2" s="3"/>
      <c r="C2" s="3"/>
      <c r="D2" s="3"/>
      <c r="E2" s="3"/>
      <c r="F2" s="3"/>
      <c r="G2" s="3"/>
      <c r="H2" s="3"/>
    </row>
    <row r="4" spans="1:8" ht="21.95" customHeight="1" x14ac:dyDescent="0.25">
      <c r="A4" s="11" t="s">
        <v>16</v>
      </c>
      <c r="B4" s="11"/>
      <c r="C4" s="11"/>
      <c r="D4" s="11"/>
      <c r="E4" s="11"/>
      <c r="F4" s="11"/>
      <c r="G4" s="11"/>
      <c r="H4" s="11"/>
    </row>
    <row r="6" spans="1:8" x14ac:dyDescent="0.25">
      <c r="A6" s="5" t="s">
        <v>17</v>
      </c>
      <c r="B6" s="5" t="s">
        <v>18</v>
      </c>
      <c r="D6" s="14" t="s">
        <v>23</v>
      </c>
      <c r="E6" s="14"/>
      <c r="F6" s="14"/>
      <c r="G6" s="14"/>
      <c r="H6" s="14"/>
    </row>
    <row r="7" spans="1:8" x14ac:dyDescent="0.25">
      <c r="A7" s="6" t="s">
        <v>19</v>
      </c>
      <c r="B7" s="12">
        <v>46266</v>
      </c>
      <c r="D7" s="14"/>
      <c r="E7" s="14"/>
      <c r="F7" s="14"/>
      <c r="G7" s="14"/>
      <c r="H7" s="14"/>
    </row>
    <row r="8" spans="1:8" x14ac:dyDescent="0.25">
      <c r="A8" s="6" t="s">
        <v>20</v>
      </c>
      <c r="B8" s="13">
        <v>1</v>
      </c>
      <c r="D8" s="14"/>
      <c r="E8" s="14"/>
      <c r="F8" s="14"/>
      <c r="G8" s="14"/>
      <c r="H8" s="14"/>
    </row>
    <row r="9" spans="1:8" x14ac:dyDescent="0.25">
      <c r="A9" s="6" t="s">
        <v>21</v>
      </c>
      <c r="B9" s="13">
        <v>30</v>
      </c>
      <c r="D9" s="14"/>
      <c r="E9" s="14"/>
      <c r="F9" s="14"/>
      <c r="G9" s="14"/>
      <c r="H9" s="14"/>
    </row>
    <row r="10" spans="1:8" x14ac:dyDescent="0.25">
      <c r="A10" s="6" t="s">
        <v>22</v>
      </c>
      <c r="B10" s="13">
        <v>30</v>
      </c>
      <c r="D10" s="14"/>
      <c r="E10" s="14"/>
      <c r="F10" s="14"/>
      <c r="G10" s="14"/>
      <c r="H10" s="14"/>
    </row>
    <row r="12" spans="1:8" ht="21.95" customHeight="1" x14ac:dyDescent="0.25">
      <c r="A12" s="11" t="s">
        <v>24</v>
      </c>
      <c r="B12" s="11"/>
      <c r="C12" s="11"/>
      <c r="D12" s="11"/>
      <c r="E12" s="11"/>
      <c r="F12" s="11"/>
      <c r="G12" s="11"/>
      <c r="H12" s="11"/>
    </row>
    <row r="13" spans="1:8" ht="30" x14ac:dyDescent="0.25">
      <c r="A13" s="7" t="s">
        <v>25</v>
      </c>
      <c r="B13" s="7" t="s">
        <v>26</v>
      </c>
      <c r="D13" s="7" t="s">
        <v>27</v>
      </c>
      <c r="E13" s="7" t="s">
        <v>28</v>
      </c>
      <c r="G13" s="7" t="s">
        <v>39</v>
      </c>
    </row>
    <row r="14" spans="1:8" x14ac:dyDescent="0.25">
      <c r="A14" s="16"/>
      <c r="B14" s="17"/>
      <c r="D14" s="18" t="s">
        <v>29</v>
      </c>
      <c r="E14" s="19" t="s">
        <v>30</v>
      </c>
      <c r="G14" s="19" t="s">
        <v>40</v>
      </c>
    </row>
    <row r="15" spans="1:8" x14ac:dyDescent="0.25">
      <c r="A15" s="16"/>
      <c r="B15" s="17"/>
      <c r="D15" s="18" t="s">
        <v>31</v>
      </c>
      <c r="E15" s="19" t="s">
        <v>32</v>
      </c>
      <c r="G15" s="19" t="s">
        <v>41</v>
      </c>
    </row>
    <row r="16" spans="1:8" x14ac:dyDescent="0.25">
      <c r="A16" s="16"/>
      <c r="B16" s="17"/>
      <c r="D16" s="18" t="s">
        <v>33</v>
      </c>
      <c r="E16" s="19" t="s">
        <v>34</v>
      </c>
      <c r="G16" s="19" t="s">
        <v>42</v>
      </c>
    </row>
    <row r="17" spans="1:7" x14ac:dyDescent="0.25">
      <c r="A17" s="16"/>
      <c r="B17" s="17"/>
      <c r="D17" s="18" t="s">
        <v>35</v>
      </c>
      <c r="E17" s="19" t="s">
        <v>36</v>
      </c>
      <c r="G17" s="19" t="s">
        <v>43</v>
      </c>
    </row>
    <row r="18" spans="1:7" x14ac:dyDescent="0.25">
      <c r="A18" s="16"/>
      <c r="B18" s="17"/>
      <c r="D18" s="18" t="s">
        <v>37</v>
      </c>
      <c r="E18" s="19" t="s">
        <v>38</v>
      </c>
      <c r="G18" s="19" t="s">
        <v>44</v>
      </c>
    </row>
    <row r="19" spans="1:7" x14ac:dyDescent="0.25">
      <c r="A19" s="16"/>
      <c r="B19" s="17"/>
      <c r="G19" s="19" t="s">
        <v>45</v>
      </c>
    </row>
    <row r="20" spans="1:7" x14ac:dyDescent="0.25">
      <c r="A20" s="16"/>
      <c r="B20" s="17"/>
      <c r="G20" s="19" t="s">
        <v>46</v>
      </c>
    </row>
    <row r="21" spans="1:7" x14ac:dyDescent="0.25">
      <c r="A21" s="16"/>
      <c r="B21" s="17"/>
      <c r="G21" s="19" t="s">
        <v>47</v>
      </c>
    </row>
    <row r="22" spans="1:7" x14ac:dyDescent="0.25">
      <c r="A22" s="16"/>
      <c r="B22" s="17"/>
      <c r="G22" s="19" t="s">
        <v>48</v>
      </c>
    </row>
    <row r="23" spans="1:7" x14ac:dyDescent="0.25">
      <c r="A23" s="16"/>
      <c r="B23" s="17"/>
      <c r="G23" s="19" t="s">
        <v>49</v>
      </c>
    </row>
    <row r="24" spans="1:7" x14ac:dyDescent="0.25">
      <c r="A24" s="16"/>
      <c r="B24" s="17"/>
    </row>
    <row r="25" spans="1:7" x14ac:dyDescent="0.25">
      <c r="A25" s="16"/>
      <c r="B25" s="17"/>
    </row>
    <row r="26" spans="1:7" x14ac:dyDescent="0.25">
      <c r="A26" s="16"/>
      <c r="B26" s="17"/>
    </row>
    <row r="27" spans="1:7" x14ac:dyDescent="0.25">
      <c r="A27" s="16"/>
      <c r="B27" s="17"/>
    </row>
    <row r="28" spans="1:7" x14ac:dyDescent="0.25">
      <c r="A28" s="16"/>
      <c r="B28" s="17"/>
    </row>
    <row r="29" spans="1:7" x14ac:dyDescent="0.25">
      <c r="A29" s="16"/>
      <c r="B29" s="17"/>
    </row>
    <row r="30" spans="1:7" x14ac:dyDescent="0.25">
      <c r="A30" s="16"/>
      <c r="B30" s="17"/>
    </row>
    <row r="31" spans="1:7" x14ac:dyDescent="0.25">
      <c r="A31" s="16"/>
      <c r="B31" s="17"/>
    </row>
    <row r="32" spans="1:7" x14ac:dyDescent="0.25">
      <c r="A32" s="16"/>
      <c r="B32" s="17"/>
    </row>
    <row r="33" spans="1:2" x14ac:dyDescent="0.25">
      <c r="A33" s="16"/>
      <c r="B33" s="17"/>
    </row>
  </sheetData>
  <mergeCells count="5">
    <mergeCell ref="A1:H1"/>
    <mergeCell ref="A2:H2"/>
    <mergeCell ref="A4:H4"/>
    <mergeCell ref="D6:H10"/>
    <mergeCell ref="A12:H12"/>
  </mergeCells>
  <printOptions horizontalCentered="1"/>
  <pageMargins left="0.7" right="0.7" top="0.75" bottom="0.75" header="0.3" footer="0.3"/>
  <pageSetup paperSize="9" orientation="landscape" r:id="rId1"/>
  <headerFooter>
    <oddHeader>&amp;C&amp;"Aptos"&amp;10&amp;K0000FF Classification: Confidential &amp;1#_x000D_</oddHeader>
    <oddFooter xml:space="preserve">&amp;C_x000D_&amp;1#&amp;"Aptos"&amp;10&amp;K0000FF Classification: Confidential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6CC32-66FA-4125-9E6F-A5A51B8529CD}">
  <dimension ref="A1:K104"/>
  <sheetViews>
    <sheetView workbookViewId="0">
      <selection sqref="A1:K2"/>
    </sheetView>
  </sheetViews>
  <sheetFormatPr defaultRowHeight="15" x14ac:dyDescent="0.25"/>
  <cols>
    <col min="1" max="1" width="17.140625" customWidth="1"/>
    <col min="2" max="2" width="28.5703125" customWidth="1"/>
    <col min="3" max="3" width="24.7109375" customWidth="1"/>
    <col min="4" max="11" width="17.140625" customWidth="1"/>
  </cols>
  <sheetData>
    <row r="1" spans="1:11" ht="30" customHeight="1" x14ac:dyDescent="0.25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" customHeight="1" x14ac:dyDescent="0.25">
      <c r="A2" s="3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 ht="45" x14ac:dyDescent="0.25">
      <c r="A4" s="23" t="s">
        <v>52</v>
      </c>
      <c r="B4" s="24" t="s">
        <v>53</v>
      </c>
      <c r="C4" s="24" t="s">
        <v>39</v>
      </c>
      <c r="D4" s="24" t="s">
        <v>54</v>
      </c>
      <c r="E4" s="24" t="s">
        <v>55</v>
      </c>
      <c r="F4" s="24" t="s">
        <v>56</v>
      </c>
      <c r="G4" s="24" t="s">
        <v>57</v>
      </c>
      <c r="H4" s="24" t="s">
        <v>58</v>
      </c>
      <c r="I4" s="24" t="s">
        <v>59</v>
      </c>
      <c r="J4" s="24" t="s">
        <v>60</v>
      </c>
      <c r="K4" s="25" t="s">
        <v>61</v>
      </c>
    </row>
    <row r="5" spans="1:11" x14ac:dyDescent="0.25">
      <c r="A5" s="15"/>
      <c r="B5" s="17"/>
      <c r="C5" s="17"/>
      <c r="D5" s="16"/>
      <c r="E5" s="20" t="str">
        <f>IF($A5="","",DefaultAnnual)</f>
        <v/>
      </c>
      <c r="F5" s="20" t="str">
        <f>IF($A5="","",DefaultSick)</f>
        <v/>
      </c>
      <c r="G5" s="21" t="str">
        <f>IF($A5="","",Attendance!$I5)</f>
        <v/>
      </c>
      <c r="H5" s="21" t="str">
        <f>IF($A5="","",Attendance!$H5)</f>
        <v/>
      </c>
      <c r="I5" s="21" t="str">
        <f>IF($A5="","",MAX(0,E5-G5))</f>
        <v/>
      </c>
      <c r="J5" s="21" t="str">
        <f>IF($A5="","",MAX(0,F5-H5))</f>
        <v/>
      </c>
      <c r="K5" s="22" t="str">
        <f>IF($A5="","","Yes")</f>
        <v/>
      </c>
    </row>
    <row r="6" spans="1:11" x14ac:dyDescent="0.25">
      <c r="A6" s="15"/>
      <c r="B6" s="17"/>
      <c r="C6" s="17"/>
      <c r="D6" s="16"/>
      <c r="E6" s="20" t="str">
        <f>IF($A6="","",DefaultAnnual)</f>
        <v/>
      </c>
      <c r="F6" s="20" t="str">
        <f>IF($A6="","",DefaultSick)</f>
        <v/>
      </c>
      <c r="G6" s="21" t="str">
        <f>IF($A6="","",Attendance!$I6)</f>
        <v/>
      </c>
      <c r="H6" s="21" t="str">
        <f>IF($A6="","",Attendance!$H6)</f>
        <v/>
      </c>
      <c r="I6" s="21" t="str">
        <f t="shared" ref="I6:I69" si="0">IF($A6="","",MAX(0,E6-G6))</f>
        <v/>
      </c>
      <c r="J6" s="21" t="str">
        <f t="shared" ref="J6:J69" si="1">IF($A6="","",MAX(0,F6-H6))</f>
        <v/>
      </c>
      <c r="K6" s="22" t="str">
        <f t="shared" ref="K6:K69" si="2">IF($A6="","","Yes")</f>
        <v/>
      </c>
    </row>
    <row r="7" spans="1:11" x14ac:dyDescent="0.25">
      <c r="A7" s="15"/>
      <c r="B7" s="17"/>
      <c r="C7" s="17"/>
      <c r="D7" s="16"/>
      <c r="E7" s="20" t="str">
        <f>IF($A7="","",DefaultAnnual)</f>
        <v/>
      </c>
      <c r="F7" s="20" t="str">
        <f>IF($A7="","",DefaultSick)</f>
        <v/>
      </c>
      <c r="G7" s="21" t="str">
        <f>IF($A7="","",Attendance!$I7)</f>
        <v/>
      </c>
      <c r="H7" s="21" t="str">
        <f>IF($A7="","",Attendance!$H7)</f>
        <v/>
      </c>
      <c r="I7" s="21" t="str">
        <f t="shared" si="0"/>
        <v/>
      </c>
      <c r="J7" s="21" t="str">
        <f t="shared" si="1"/>
        <v/>
      </c>
      <c r="K7" s="22" t="str">
        <f t="shared" si="2"/>
        <v/>
      </c>
    </row>
    <row r="8" spans="1:11" x14ac:dyDescent="0.25">
      <c r="A8" s="15"/>
      <c r="B8" s="17"/>
      <c r="C8" s="17"/>
      <c r="D8" s="16"/>
      <c r="E8" s="20" t="str">
        <f>IF($A8="","",DefaultAnnual)</f>
        <v/>
      </c>
      <c r="F8" s="20" t="str">
        <f>IF($A8="","",DefaultSick)</f>
        <v/>
      </c>
      <c r="G8" s="21" t="str">
        <f>IF($A8="","",Attendance!$I8)</f>
        <v/>
      </c>
      <c r="H8" s="21" t="str">
        <f>IF($A8="","",Attendance!$H8)</f>
        <v/>
      </c>
      <c r="I8" s="21" t="str">
        <f t="shared" si="0"/>
        <v/>
      </c>
      <c r="J8" s="21" t="str">
        <f t="shared" si="1"/>
        <v/>
      </c>
      <c r="K8" s="22" t="str">
        <f t="shared" si="2"/>
        <v/>
      </c>
    </row>
    <row r="9" spans="1:11" x14ac:dyDescent="0.25">
      <c r="A9" s="15"/>
      <c r="B9" s="17"/>
      <c r="C9" s="17"/>
      <c r="D9" s="16"/>
      <c r="E9" s="20" t="str">
        <f>IF($A9="","",DefaultAnnual)</f>
        <v/>
      </c>
      <c r="F9" s="20" t="str">
        <f>IF($A9="","",DefaultSick)</f>
        <v/>
      </c>
      <c r="G9" s="21" t="str">
        <f>IF($A9="","",Attendance!$I9)</f>
        <v/>
      </c>
      <c r="H9" s="21" t="str">
        <f>IF($A9="","",Attendance!$H9)</f>
        <v/>
      </c>
      <c r="I9" s="21" t="str">
        <f t="shared" si="0"/>
        <v/>
      </c>
      <c r="J9" s="21" t="str">
        <f t="shared" si="1"/>
        <v/>
      </c>
      <c r="K9" s="22" t="str">
        <f t="shared" si="2"/>
        <v/>
      </c>
    </row>
    <row r="10" spans="1:11" x14ac:dyDescent="0.25">
      <c r="A10" s="15"/>
      <c r="B10" s="17"/>
      <c r="C10" s="17"/>
      <c r="D10" s="16"/>
      <c r="E10" s="20" t="str">
        <f>IF($A10="","",DefaultAnnual)</f>
        <v/>
      </c>
      <c r="F10" s="20" t="str">
        <f>IF($A10="","",DefaultSick)</f>
        <v/>
      </c>
      <c r="G10" s="21" t="str">
        <f>IF($A10="","",Attendance!$I10)</f>
        <v/>
      </c>
      <c r="H10" s="21" t="str">
        <f>IF($A10="","",Attendance!$H10)</f>
        <v/>
      </c>
      <c r="I10" s="21" t="str">
        <f t="shared" si="0"/>
        <v/>
      </c>
      <c r="J10" s="21" t="str">
        <f t="shared" si="1"/>
        <v/>
      </c>
      <c r="K10" s="22" t="str">
        <f t="shared" si="2"/>
        <v/>
      </c>
    </row>
    <row r="11" spans="1:11" x14ac:dyDescent="0.25">
      <c r="A11" s="15"/>
      <c r="B11" s="17"/>
      <c r="C11" s="17"/>
      <c r="D11" s="16"/>
      <c r="E11" s="20" t="str">
        <f>IF($A11="","",DefaultAnnual)</f>
        <v/>
      </c>
      <c r="F11" s="20" t="str">
        <f>IF($A11="","",DefaultSick)</f>
        <v/>
      </c>
      <c r="G11" s="21" t="str">
        <f>IF($A11="","",Attendance!$I11)</f>
        <v/>
      </c>
      <c r="H11" s="21" t="str">
        <f>IF($A11="","",Attendance!$H11)</f>
        <v/>
      </c>
      <c r="I11" s="21" t="str">
        <f t="shared" si="0"/>
        <v/>
      </c>
      <c r="J11" s="21" t="str">
        <f t="shared" si="1"/>
        <v/>
      </c>
      <c r="K11" s="22" t="str">
        <f t="shared" si="2"/>
        <v/>
      </c>
    </row>
    <row r="12" spans="1:11" x14ac:dyDescent="0.25">
      <c r="A12" s="15"/>
      <c r="B12" s="17"/>
      <c r="C12" s="17"/>
      <c r="D12" s="16"/>
      <c r="E12" s="20" t="str">
        <f>IF($A12="","",DefaultAnnual)</f>
        <v/>
      </c>
      <c r="F12" s="20" t="str">
        <f>IF($A12="","",DefaultSick)</f>
        <v/>
      </c>
      <c r="G12" s="21" t="str">
        <f>IF($A12="","",Attendance!$I12)</f>
        <v/>
      </c>
      <c r="H12" s="21" t="str">
        <f>IF($A12="","",Attendance!$H12)</f>
        <v/>
      </c>
      <c r="I12" s="21" t="str">
        <f t="shared" si="0"/>
        <v/>
      </c>
      <c r="J12" s="21" t="str">
        <f t="shared" si="1"/>
        <v/>
      </c>
      <c r="K12" s="22" t="str">
        <f t="shared" si="2"/>
        <v/>
      </c>
    </row>
    <row r="13" spans="1:11" x14ac:dyDescent="0.25">
      <c r="A13" s="15"/>
      <c r="B13" s="17"/>
      <c r="C13" s="17"/>
      <c r="D13" s="16"/>
      <c r="E13" s="20" t="str">
        <f>IF($A13="","",DefaultAnnual)</f>
        <v/>
      </c>
      <c r="F13" s="20" t="str">
        <f>IF($A13="","",DefaultSick)</f>
        <v/>
      </c>
      <c r="G13" s="21" t="str">
        <f>IF($A13="","",Attendance!$I13)</f>
        <v/>
      </c>
      <c r="H13" s="21" t="str">
        <f>IF($A13="","",Attendance!$H13)</f>
        <v/>
      </c>
      <c r="I13" s="21" t="str">
        <f t="shared" si="0"/>
        <v/>
      </c>
      <c r="J13" s="21" t="str">
        <f t="shared" si="1"/>
        <v/>
      </c>
      <c r="K13" s="22" t="str">
        <f t="shared" si="2"/>
        <v/>
      </c>
    </row>
    <row r="14" spans="1:11" x14ac:dyDescent="0.25">
      <c r="A14" s="15"/>
      <c r="B14" s="17"/>
      <c r="C14" s="17"/>
      <c r="D14" s="16"/>
      <c r="E14" s="20" t="str">
        <f>IF($A14="","",DefaultAnnual)</f>
        <v/>
      </c>
      <c r="F14" s="20" t="str">
        <f>IF($A14="","",DefaultSick)</f>
        <v/>
      </c>
      <c r="G14" s="21" t="str">
        <f>IF($A14="","",Attendance!$I14)</f>
        <v/>
      </c>
      <c r="H14" s="21" t="str">
        <f>IF($A14="","",Attendance!$H14)</f>
        <v/>
      </c>
      <c r="I14" s="21" t="str">
        <f t="shared" si="0"/>
        <v/>
      </c>
      <c r="J14" s="21" t="str">
        <f t="shared" si="1"/>
        <v/>
      </c>
      <c r="K14" s="22" t="str">
        <f t="shared" si="2"/>
        <v/>
      </c>
    </row>
    <row r="15" spans="1:11" x14ac:dyDescent="0.25">
      <c r="A15" s="15"/>
      <c r="B15" s="17"/>
      <c r="C15" s="17"/>
      <c r="D15" s="16"/>
      <c r="E15" s="20" t="str">
        <f>IF($A15="","",DefaultAnnual)</f>
        <v/>
      </c>
      <c r="F15" s="20" t="str">
        <f>IF($A15="","",DefaultSick)</f>
        <v/>
      </c>
      <c r="G15" s="21" t="str">
        <f>IF($A15="","",Attendance!$I15)</f>
        <v/>
      </c>
      <c r="H15" s="21" t="str">
        <f>IF($A15="","",Attendance!$H15)</f>
        <v/>
      </c>
      <c r="I15" s="21" t="str">
        <f t="shared" si="0"/>
        <v/>
      </c>
      <c r="J15" s="21" t="str">
        <f t="shared" si="1"/>
        <v/>
      </c>
      <c r="K15" s="22" t="str">
        <f t="shared" si="2"/>
        <v/>
      </c>
    </row>
    <row r="16" spans="1:11" x14ac:dyDescent="0.25">
      <c r="A16" s="15"/>
      <c r="B16" s="17"/>
      <c r="C16" s="17"/>
      <c r="D16" s="16"/>
      <c r="E16" s="20" t="str">
        <f>IF($A16="","",DefaultAnnual)</f>
        <v/>
      </c>
      <c r="F16" s="20" t="str">
        <f>IF($A16="","",DefaultSick)</f>
        <v/>
      </c>
      <c r="G16" s="21" t="str">
        <f>IF($A16="","",Attendance!$I16)</f>
        <v/>
      </c>
      <c r="H16" s="21" t="str">
        <f>IF($A16="","",Attendance!$H16)</f>
        <v/>
      </c>
      <c r="I16" s="21" t="str">
        <f t="shared" si="0"/>
        <v/>
      </c>
      <c r="J16" s="21" t="str">
        <f t="shared" si="1"/>
        <v/>
      </c>
      <c r="K16" s="22" t="str">
        <f t="shared" si="2"/>
        <v/>
      </c>
    </row>
    <row r="17" spans="1:11" x14ac:dyDescent="0.25">
      <c r="A17" s="15"/>
      <c r="B17" s="17"/>
      <c r="C17" s="17"/>
      <c r="D17" s="16"/>
      <c r="E17" s="20" t="str">
        <f>IF($A17="","",DefaultAnnual)</f>
        <v/>
      </c>
      <c r="F17" s="20" t="str">
        <f>IF($A17="","",DefaultSick)</f>
        <v/>
      </c>
      <c r="G17" s="21" t="str">
        <f>IF($A17="","",Attendance!$I17)</f>
        <v/>
      </c>
      <c r="H17" s="21" t="str">
        <f>IF($A17="","",Attendance!$H17)</f>
        <v/>
      </c>
      <c r="I17" s="21" t="str">
        <f t="shared" si="0"/>
        <v/>
      </c>
      <c r="J17" s="21" t="str">
        <f t="shared" si="1"/>
        <v/>
      </c>
      <c r="K17" s="22" t="str">
        <f t="shared" si="2"/>
        <v/>
      </c>
    </row>
    <row r="18" spans="1:11" x14ac:dyDescent="0.25">
      <c r="A18" s="15"/>
      <c r="B18" s="17"/>
      <c r="C18" s="17"/>
      <c r="D18" s="16"/>
      <c r="E18" s="20" t="str">
        <f>IF($A18="","",DefaultAnnual)</f>
        <v/>
      </c>
      <c r="F18" s="20" t="str">
        <f>IF($A18="","",DefaultSick)</f>
        <v/>
      </c>
      <c r="G18" s="21" t="str">
        <f>IF($A18="","",Attendance!$I18)</f>
        <v/>
      </c>
      <c r="H18" s="21" t="str">
        <f>IF($A18="","",Attendance!$H18)</f>
        <v/>
      </c>
      <c r="I18" s="21" t="str">
        <f t="shared" si="0"/>
        <v/>
      </c>
      <c r="J18" s="21" t="str">
        <f t="shared" si="1"/>
        <v/>
      </c>
      <c r="K18" s="22" t="str">
        <f t="shared" si="2"/>
        <v/>
      </c>
    </row>
    <row r="19" spans="1:11" x14ac:dyDescent="0.25">
      <c r="A19" s="15"/>
      <c r="B19" s="17"/>
      <c r="C19" s="17"/>
      <c r="D19" s="16"/>
      <c r="E19" s="20" t="str">
        <f>IF($A19="","",DefaultAnnual)</f>
        <v/>
      </c>
      <c r="F19" s="20" t="str">
        <f>IF($A19="","",DefaultSick)</f>
        <v/>
      </c>
      <c r="G19" s="21" t="str">
        <f>IF($A19="","",Attendance!$I19)</f>
        <v/>
      </c>
      <c r="H19" s="21" t="str">
        <f>IF($A19="","",Attendance!$H19)</f>
        <v/>
      </c>
      <c r="I19" s="21" t="str">
        <f t="shared" si="0"/>
        <v/>
      </c>
      <c r="J19" s="21" t="str">
        <f t="shared" si="1"/>
        <v/>
      </c>
      <c r="K19" s="22" t="str">
        <f t="shared" si="2"/>
        <v/>
      </c>
    </row>
    <row r="20" spans="1:11" x14ac:dyDescent="0.25">
      <c r="A20" s="15"/>
      <c r="B20" s="17"/>
      <c r="C20" s="17"/>
      <c r="D20" s="16"/>
      <c r="E20" s="20" t="str">
        <f>IF($A20="","",DefaultAnnual)</f>
        <v/>
      </c>
      <c r="F20" s="20" t="str">
        <f>IF($A20="","",DefaultSick)</f>
        <v/>
      </c>
      <c r="G20" s="21" t="str">
        <f>IF($A20="","",Attendance!$I20)</f>
        <v/>
      </c>
      <c r="H20" s="21" t="str">
        <f>IF($A20="","",Attendance!$H20)</f>
        <v/>
      </c>
      <c r="I20" s="21" t="str">
        <f t="shared" si="0"/>
        <v/>
      </c>
      <c r="J20" s="21" t="str">
        <f t="shared" si="1"/>
        <v/>
      </c>
      <c r="K20" s="22" t="str">
        <f t="shared" si="2"/>
        <v/>
      </c>
    </row>
    <row r="21" spans="1:11" x14ac:dyDescent="0.25">
      <c r="A21" s="15"/>
      <c r="B21" s="17"/>
      <c r="C21" s="17"/>
      <c r="D21" s="16"/>
      <c r="E21" s="20" t="str">
        <f>IF($A21="","",DefaultAnnual)</f>
        <v/>
      </c>
      <c r="F21" s="20" t="str">
        <f>IF($A21="","",DefaultSick)</f>
        <v/>
      </c>
      <c r="G21" s="21" t="str">
        <f>IF($A21="","",Attendance!$I21)</f>
        <v/>
      </c>
      <c r="H21" s="21" t="str">
        <f>IF($A21="","",Attendance!$H21)</f>
        <v/>
      </c>
      <c r="I21" s="21" t="str">
        <f t="shared" si="0"/>
        <v/>
      </c>
      <c r="J21" s="21" t="str">
        <f t="shared" si="1"/>
        <v/>
      </c>
      <c r="K21" s="22" t="str">
        <f t="shared" si="2"/>
        <v/>
      </c>
    </row>
    <row r="22" spans="1:11" x14ac:dyDescent="0.25">
      <c r="A22" s="15"/>
      <c r="B22" s="17"/>
      <c r="C22" s="17"/>
      <c r="D22" s="16"/>
      <c r="E22" s="20" t="str">
        <f>IF($A22="","",DefaultAnnual)</f>
        <v/>
      </c>
      <c r="F22" s="20" t="str">
        <f>IF($A22="","",DefaultSick)</f>
        <v/>
      </c>
      <c r="G22" s="21" t="str">
        <f>IF($A22="","",Attendance!$I22)</f>
        <v/>
      </c>
      <c r="H22" s="21" t="str">
        <f>IF($A22="","",Attendance!$H22)</f>
        <v/>
      </c>
      <c r="I22" s="21" t="str">
        <f t="shared" si="0"/>
        <v/>
      </c>
      <c r="J22" s="21" t="str">
        <f t="shared" si="1"/>
        <v/>
      </c>
      <c r="K22" s="22" t="str">
        <f t="shared" si="2"/>
        <v/>
      </c>
    </row>
    <row r="23" spans="1:11" x14ac:dyDescent="0.25">
      <c r="A23" s="15"/>
      <c r="B23" s="17"/>
      <c r="C23" s="17"/>
      <c r="D23" s="16"/>
      <c r="E23" s="20" t="str">
        <f>IF($A23="","",DefaultAnnual)</f>
        <v/>
      </c>
      <c r="F23" s="20" t="str">
        <f>IF($A23="","",DefaultSick)</f>
        <v/>
      </c>
      <c r="G23" s="21" t="str">
        <f>IF($A23="","",Attendance!$I23)</f>
        <v/>
      </c>
      <c r="H23" s="21" t="str">
        <f>IF($A23="","",Attendance!$H23)</f>
        <v/>
      </c>
      <c r="I23" s="21" t="str">
        <f t="shared" si="0"/>
        <v/>
      </c>
      <c r="J23" s="21" t="str">
        <f t="shared" si="1"/>
        <v/>
      </c>
      <c r="K23" s="22" t="str">
        <f t="shared" si="2"/>
        <v/>
      </c>
    </row>
    <row r="24" spans="1:11" x14ac:dyDescent="0.25">
      <c r="A24" s="15"/>
      <c r="B24" s="17"/>
      <c r="C24" s="17"/>
      <c r="D24" s="16"/>
      <c r="E24" s="20" t="str">
        <f>IF($A24="","",DefaultAnnual)</f>
        <v/>
      </c>
      <c r="F24" s="20" t="str">
        <f>IF($A24="","",DefaultSick)</f>
        <v/>
      </c>
      <c r="G24" s="21" t="str">
        <f>IF($A24="","",Attendance!$I24)</f>
        <v/>
      </c>
      <c r="H24" s="21" t="str">
        <f>IF($A24="","",Attendance!$H24)</f>
        <v/>
      </c>
      <c r="I24" s="21" t="str">
        <f t="shared" si="0"/>
        <v/>
      </c>
      <c r="J24" s="21" t="str">
        <f t="shared" si="1"/>
        <v/>
      </c>
      <c r="K24" s="22" t="str">
        <f t="shared" si="2"/>
        <v/>
      </c>
    </row>
    <row r="25" spans="1:11" x14ac:dyDescent="0.25">
      <c r="A25" s="15"/>
      <c r="B25" s="17"/>
      <c r="C25" s="17"/>
      <c r="D25" s="16"/>
      <c r="E25" s="20" t="str">
        <f>IF($A25="","",DefaultAnnual)</f>
        <v/>
      </c>
      <c r="F25" s="20" t="str">
        <f>IF($A25="","",DefaultSick)</f>
        <v/>
      </c>
      <c r="G25" s="21" t="str">
        <f>IF($A25="","",Attendance!$I25)</f>
        <v/>
      </c>
      <c r="H25" s="21" t="str">
        <f>IF($A25="","",Attendance!$H25)</f>
        <v/>
      </c>
      <c r="I25" s="21" t="str">
        <f t="shared" si="0"/>
        <v/>
      </c>
      <c r="J25" s="21" t="str">
        <f t="shared" si="1"/>
        <v/>
      </c>
      <c r="K25" s="22" t="str">
        <f t="shared" si="2"/>
        <v/>
      </c>
    </row>
    <row r="26" spans="1:11" x14ac:dyDescent="0.25">
      <c r="A26" s="15"/>
      <c r="B26" s="17"/>
      <c r="C26" s="17"/>
      <c r="D26" s="16"/>
      <c r="E26" s="20" t="str">
        <f>IF($A26="","",DefaultAnnual)</f>
        <v/>
      </c>
      <c r="F26" s="20" t="str">
        <f>IF($A26="","",DefaultSick)</f>
        <v/>
      </c>
      <c r="G26" s="21" t="str">
        <f>IF($A26="","",Attendance!$I26)</f>
        <v/>
      </c>
      <c r="H26" s="21" t="str">
        <f>IF($A26="","",Attendance!$H26)</f>
        <v/>
      </c>
      <c r="I26" s="21" t="str">
        <f t="shared" si="0"/>
        <v/>
      </c>
      <c r="J26" s="21" t="str">
        <f t="shared" si="1"/>
        <v/>
      </c>
      <c r="K26" s="22" t="str">
        <f t="shared" si="2"/>
        <v/>
      </c>
    </row>
    <row r="27" spans="1:11" x14ac:dyDescent="0.25">
      <c r="A27" s="15"/>
      <c r="B27" s="17"/>
      <c r="C27" s="17"/>
      <c r="D27" s="16"/>
      <c r="E27" s="20" t="str">
        <f>IF($A27="","",DefaultAnnual)</f>
        <v/>
      </c>
      <c r="F27" s="20" t="str">
        <f>IF($A27="","",DefaultSick)</f>
        <v/>
      </c>
      <c r="G27" s="21" t="str">
        <f>IF($A27="","",Attendance!$I27)</f>
        <v/>
      </c>
      <c r="H27" s="21" t="str">
        <f>IF($A27="","",Attendance!$H27)</f>
        <v/>
      </c>
      <c r="I27" s="21" t="str">
        <f t="shared" si="0"/>
        <v/>
      </c>
      <c r="J27" s="21" t="str">
        <f t="shared" si="1"/>
        <v/>
      </c>
      <c r="K27" s="22" t="str">
        <f t="shared" si="2"/>
        <v/>
      </c>
    </row>
    <row r="28" spans="1:11" x14ac:dyDescent="0.25">
      <c r="A28" s="15"/>
      <c r="B28" s="17"/>
      <c r="C28" s="17"/>
      <c r="D28" s="16"/>
      <c r="E28" s="20" t="str">
        <f>IF($A28="","",DefaultAnnual)</f>
        <v/>
      </c>
      <c r="F28" s="20" t="str">
        <f>IF($A28="","",DefaultSick)</f>
        <v/>
      </c>
      <c r="G28" s="21" t="str">
        <f>IF($A28="","",Attendance!$I28)</f>
        <v/>
      </c>
      <c r="H28" s="21" t="str">
        <f>IF($A28="","",Attendance!$H28)</f>
        <v/>
      </c>
      <c r="I28" s="21" t="str">
        <f t="shared" si="0"/>
        <v/>
      </c>
      <c r="J28" s="21" t="str">
        <f t="shared" si="1"/>
        <v/>
      </c>
      <c r="K28" s="22" t="str">
        <f t="shared" si="2"/>
        <v/>
      </c>
    </row>
    <row r="29" spans="1:11" x14ac:dyDescent="0.25">
      <c r="A29" s="15"/>
      <c r="B29" s="17"/>
      <c r="C29" s="17"/>
      <c r="D29" s="16"/>
      <c r="E29" s="20" t="str">
        <f>IF($A29="","",DefaultAnnual)</f>
        <v/>
      </c>
      <c r="F29" s="20" t="str">
        <f>IF($A29="","",DefaultSick)</f>
        <v/>
      </c>
      <c r="G29" s="21" t="str">
        <f>IF($A29="","",Attendance!$I29)</f>
        <v/>
      </c>
      <c r="H29" s="21" t="str">
        <f>IF($A29="","",Attendance!$H29)</f>
        <v/>
      </c>
      <c r="I29" s="21" t="str">
        <f t="shared" si="0"/>
        <v/>
      </c>
      <c r="J29" s="21" t="str">
        <f t="shared" si="1"/>
        <v/>
      </c>
      <c r="K29" s="22" t="str">
        <f t="shared" si="2"/>
        <v/>
      </c>
    </row>
    <row r="30" spans="1:11" x14ac:dyDescent="0.25">
      <c r="A30" s="15"/>
      <c r="B30" s="17"/>
      <c r="C30" s="17"/>
      <c r="D30" s="16"/>
      <c r="E30" s="20" t="str">
        <f>IF($A30="","",DefaultAnnual)</f>
        <v/>
      </c>
      <c r="F30" s="20" t="str">
        <f>IF($A30="","",DefaultSick)</f>
        <v/>
      </c>
      <c r="G30" s="21" t="str">
        <f>IF($A30="","",Attendance!$I30)</f>
        <v/>
      </c>
      <c r="H30" s="21" t="str">
        <f>IF($A30="","",Attendance!$H30)</f>
        <v/>
      </c>
      <c r="I30" s="21" t="str">
        <f t="shared" si="0"/>
        <v/>
      </c>
      <c r="J30" s="21" t="str">
        <f t="shared" si="1"/>
        <v/>
      </c>
      <c r="K30" s="22" t="str">
        <f t="shared" si="2"/>
        <v/>
      </c>
    </row>
    <row r="31" spans="1:11" x14ac:dyDescent="0.25">
      <c r="A31" s="15"/>
      <c r="B31" s="17"/>
      <c r="C31" s="17"/>
      <c r="D31" s="16"/>
      <c r="E31" s="20" t="str">
        <f>IF($A31="","",DefaultAnnual)</f>
        <v/>
      </c>
      <c r="F31" s="20" t="str">
        <f>IF($A31="","",DefaultSick)</f>
        <v/>
      </c>
      <c r="G31" s="21" t="str">
        <f>IF($A31="","",Attendance!$I31)</f>
        <v/>
      </c>
      <c r="H31" s="21" t="str">
        <f>IF($A31="","",Attendance!$H31)</f>
        <v/>
      </c>
      <c r="I31" s="21" t="str">
        <f t="shared" si="0"/>
        <v/>
      </c>
      <c r="J31" s="21" t="str">
        <f t="shared" si="1"/>
        <v/>
      </c>
      <c r="K31" s="22" t="str">
        <f t="shared" si="2"/>
        <v/>
      </c>
    </row>
    <row r="32" spans="1:11" x14ac:dyDescent="0.25">
      <c r="A32" s="15"/>
      <c r="B32" s="17"/>
      <c r="C32" s="17"/>
      <c r="D32" s="16"/>
      <c r="E32" s="20" t="str">
        <f>IF($A32="","",DefaultAnnual)</f>
        <v/>
      </c>
      <c r="F32" s="20" t="str">
        <f>IF($A32="","",DefaultSick)</f>
        <v/>
      </c>
      <c r="G32" s="21" t="str">
        <f>IF($A32="","",Attendance!$I32)</f>
        <v/>
      </c>
      <c r="H32" s="21" t="str">
        <f>IF($A32="","",Attendance!$H32)</f>
        <v/>
      </c>
      <c r="I32" s="21" t="str">
        <f t="shared" si="0"/>
        <v/>
      </c>
      <c r="J32" s="21" t="str">
        <f t="shared" si="1"/>
        <v/>
      </c>
      <c r="K32" s="22" t="str">
        <f t="shared" si="2"/>
        <v/>
      </c>
    </row>
    <row r="33" spans="1:11" x14ac:dyDescent="0.25">
      <c r="A33" s="15"/>
      <c r="B33" s="17"/>
      <c r="C33" s="17"/>
      <c r="D33" s="16"/>
      <c r="E33" s="20" t="str">
        <f>IF($A33="","",DefaultAnnual)</f>
        <v/>
      </c>
      <c r="F33" s="20" t="str">
        <f>IF($A33="","",DefaultSick)</f>
        <v/>
      </c>
      <c r="G33" s="21" t="str">
        <f>IF($A33="","",Attendance!$I33)</f>
        <v/>
      </c>
      <c r="H33" s="21" t="str">
        <f>IF($A33="","",Attendance!$H33)</f>
        <v/>
      </c>
      <c r="I33" s="21" t="str">
        <f t="shared" si="0"/>
        <v/>
      </c>
      <c r="J33" s="21" t="str">
        <f t="shared" si="1"/>
        <v/>
      </c>
      <c r="K33" s="22" t="str">
        <f t="shared" si="2"/>
        <v/>
      </c>
    </row>
    <row r="34" spans="1:11" x14ac:dyDescent="0.25">
      <c r="A34" s="15"/>
      <c r="B34" s="17"/>
      <c r="C34" s="17"/>
      <c r="D34" s="16"/>
      <c r="E34" s="20" t="str">
        <f>IF($A34="","",DefaultAnnual)</f>
        <v/>
      </c>
      <c r="F34" s="20" t="str">
        <f>IF($A34="","",DefaultSick)</f>
        <v/>
      </c>
      <c r="G34" s="21" t="str">
        <f>IF($A34="","",Attendance!$I34)</f>
        <v/>
      </c>
      <c r="H34" s="21" t="str">
        <f>IF($A34="","",Attendance!$H34)</f>
        <v/>
      </c>
      <c r="I34" s="21" t="str">
        <f t="shared" si="0"/>
        <v/>
      </c>
      <c r="J34" s="21" t="str">
        <f t="shared" si="1"/>
        <v/>
      </c>
      <c r="K34" s="22" t="str">
        <f t="shared" si="2"/>
        <v/>
      </c>
    </row>
    <row r="35" spans="1:11" x14ac:dyDescent="0.25">
      <c r="A35" s="15"/>
      <c r="B35" s="17"/>
      <c r="C35" s="17"/>
      <c r="D35" s="16"/>
      <c r="E35" s="20" t="str">
        <f>IF($A35="","",DefaultAnnual)</f>
        <v/>
      </c>
      <c r="F35" s="20" t="str">
        <f>IF($A35="","",DefaultSick)</f>
        <v/>
      </c>
      <c r="G35" s="21" t="str">
        <f>IF($A35="","",Attendance!$I35)</f>
        <v/>
      </c>
      <c r="H35" s="21" t="str">
        <f>IF($A35="","",Attendance!$H35)</f>
        <v/>
      </c>
      <c r="I35" s="21" t="str">
        <f t="shared" si="0"/>
        <v/>
      </c>
      <c r="J35" s="21" t="str">
        <f t="shared" si="1"/>
        <v/>
      </c>
      <c r="K35" s="22" t="str">
        <f t="shared" si="2"/>
        <v/>
      </c>
    </row>
    <row r="36" spans="1:11" x14ac:dyDescent="0.25">
      <c r="A36" s="15"/>
      <c r="B36" s="17"/>
      <c r="C36" s="17"/>
      <c r="D36" s="16"/>
      <c r="E36" s="20" t="str">
        <f>IF($A36="","",DefaultAnnual)</f>
        <v/>
      </c>
      <c r="F36" s="20" t="str">
        <f>IF($A36="","",DefaultSick)</f>
        <v/>
      </c>
      <c r="G36" s="21" t="str">
        <f>IF($A36="","",Attendance!$I36)</f>
        <v/>
      </c>
      <c r="H36" s="21" t="str">
        <f>IF($A36="","",Attendance!$H36)</f>
        <v/>
      </c>
      <c r="I36" s="21" t="str">
        <f t="shared" si="0"/>
        <v/>
      </c>
      <c r="J36" s="21" t="str">
        <f t="shared" si="1"/>
        <v/>
      </c>
      <c r="K36" s="22" t="str">
        <f t="shared" si="2"/>
        <v/>
      </c>
    </row>
    <row r="37" spans="1:11" x14ac:dyDescent="0.25">
      <c r="A37" s="15"/>
      <c r="B37" s="17"/>
      <c r="C37" s="17"/>
      <c r="D37" s="16"/>
      <c r="E37" s="20" t="str">
        <f>IF($A37="","",DefaultAnnual)</f>
        <v/>
      </c>
      <c r="F37" s="20" t="str">
        <f>IF($A37="","",DefaultSick)</f>
        <v/>
      </c>
      <c r="G37" s="21" t="str">
        <f>IF($A37="","",Attendance!$I37)</f>
        <v/>
      </c>
      <c r="H37" s="21" t="str">
        <f>IF($A37="","",Attendance!$H37)</f>
        <v/>
      </c>
      <c r="I37" s="21" t="str">
        <f t="shared" si="0"/>
        <v/>
      </c>
      <c r="J37" s="21" t="str">
        <f t="shared" si="1"/>
        <v/>
      </c>
      <c r="K37" s="22" t="str">
        <f t="shared" si="2"/>
        <v/>
      </c>
    </row>
    <row r="38" spans="1:11" x14ac:dyDescent="0.25">
      <c r="A38" s="15"/>
      <c r="B38" s="17"/>
      <c r="C38" s="17"/>
      <c r="D38" s="16"/>
      <c r="E38" s="20" t="str">
        <f>IF($A38="","",DefaultAnnual)</f>
        <v/>
      </c>
      <c r="F38" s="20" t="str">
        <f>IF($A38="","",DefaultSick)</f>
        <v/>
      </c>
      <c r="G38" s="21" t="str">
        <f>IF($A38="","",Attendance!$I38)</f>
        <v/>
      </c>
      <c r="H38" s="21" t="str">
        <f>IF($A38="","",Attendance!$H38)</f>
        <v/>
      </c>
      <c r="I38" s="21" t="str">
        <f t="shared" si="0"/>
        <v/>
      </c>
      <c r="J38" s="21" t="str">
        <f t="shared" si="1"/>
        <v/>
      </c>
      <c r="K38" s="22" t="str">
        <f t="shared" si="2"/>
        <v/>
      </c>
    </row>
    <row r="39" spans="1:11" x14ac:dyDescent="0.25">
      <c r="A39" s="15"/>
      <c r="B39" s="17"/>
      <c r="C39" s="17"/>
      <c r="D39" s="16"/>
      <c r="E39" s="20" t="str">
        <f>IF($A39="","",DefaultAnnual)</f>
        <v/>
      </c>
      <c r="F39" s="20" t="str">
        <f>IF($A39="","",DefaultSick)</f>
        <v/>
      </c>
      <c r="G39" s="21" t="str">
        <f>IF($A39="","",Attendance!$I39)</f>
        <v/>
      </c>
      <c r="H39" s="21" t="str">
        <f>IF($A39="","",Attendance!$H39)</f>
        <v/>
      </c>
      <c r="I39" s="21" t="str">
        <f t="shared" si="0"/>
        <v/>
      </c>
      <c r="J39" s="21" t="str">
        <f t="shared" si="1"/>
        <v/>
      </c>
      <c r="K39" s="22" t="str">
        <f t="shared" si="2"/>
        <v/>
      </c>
    </row>
    <row r="40" spans="1:11" x14ac:dyDescent="0.25">
      <c r="A40" s="15"/>
      <c r="B40" s="17"/>
      <c r="C40" s="17"/>
      <c r="D40" s="16"/>
      <c r="E40" s="20" t="str">
        <f>IF($A40="","",DefaultAnnual)</f>
        <v/>
      </c>
      <c r="F40" s="20" t="str">
        <f>IF($A40="","",DefaultSick)</f>
        <v/>
      </c>
      <c r="G40" s="21" t="str">
        <f>IF($A40="","",Attendance!$I40)</f>
        <v/>
      </c>
      <c r="H40" s="21" t="str">
        <f>IF($A40="","",Attendance!$H40)</f>
        <v/>
      </c>
      <c r="I40" s="21" t="str">
        <f t="shared" si="0"/>
        <v/>
      </c>
      <c r="J40" s="21" t="str">
        <f t="shared" si="1"/>
        <v/>
      </c>
      <c r="K40" s="22" t="str">
        <f t="shared" si="2"/>
        <v/>
      </c>
    </row>
    <row r="41" spans="1:11" x14ac:dyDescent="0.25">
      <c r="A41" s="15"/>
      <c r="B41" s="17"/>
      <c r="C41" s="17"/>
      <c r="D41" s="16"/>
      <c r="E41" s="20" t="str">
        <f>IF($A41="","",DefaultAnnual)</f>
        <v/>
      </c>
      <c r="F41" s="20" t="str">
        <f>IF($A41="","",DefaultSick)</f>
        <v/>
      </c>
      <c r="G41" s="21" t="str">
        <f>IF($A41="","",Attendance!$I41)</f>
        <v/>
      </c>
      <c r="H41" s="21" t="str">
        <f>IF($A41="","",Attendance!$H41)</f>
        <v/>
      </c>
      <c r="I41" s="21" t="str">
        <f t="shared" si="0"/>
        <v/>
      </c>
      <c r="J41" s="21" t="str">
        <f t="shared" si="1"/>
        <v/>
      </c>
      <c r="K41" s="22" t="str">
        <f t="shared" si="2"/>
        <v/>
      </c>
    </row>
    <row r="42" spans="1:11" x14ac:dyDescent="0.25">
      <c r="A42" s="15"/>
      <c r="B42" s="17"/>
      <c r="C42" s="17"/>
      <c r="D42" s="16"/>
      <c r="E42" s="20" t="str">
        <f>IF($A42="","",DefaultAnnual)</f>
        <v/>
      </c>
      <c r="F42" s="20" t="str">
        <f>IF($A42="","",DefaultSick)</f>
        <v/>
      </c>
      <c r="G42" s="21" t="str">
        <f>IF($A42="","",Attendance!$I42)</f>
        <v/>
      </c>
      <c r="H42" s="21" t="str">
        <f>IF($A42="","",Attendance!$H42)</f>
        <v/>
      </c>
      <c r="I42" s="21" t="str">
        <f t="shared" si="0"/>
        <v/>
      </c>
      <c r="J42" s="21" t="str">
        <f t="shared" si="1"/>
        <v/>
      </c>
      <c r="K42" s="22" t="str">
        <f t="shared" si="2"/>
        <v/>
      </c>
    </row>
    <row r="43" spans="1:11" x14ac:dyDescent="0.25">
      <c r="A43" s="15"/>
      <c r="B43" s="17"/>
      <c r="C43" s="17"/>
      <c r="D43" s="16"/>
      <c r="E43" s="20" t="str">
        <f>IF($A43="","",DefaultAnnual)</f>
        <v/>
      </c>
      <c r="F43" s="20" t="str">
        <f>IF($A43="","",DefaultSick)</f>
        <v/>
      </c>
      <c r="G43" s="21" t="str">
        <f>IF($A43="","",Attendance!$I43)</f>
        <v/>
      </c>
      <c r="H43" s="21" t="str">
        <f>IF($A43="","",Attendance!$H43)</f>
        <v/>
      </c>
      <c r="I43" s="21" t="str">
        <f t="shared" si="0"/>
        <v/>
      </c>
      <c r="J43" s="21" t="str">
        <f t="shared" si="1"/>
        <v/>
      </c>
      <c r="K43" s="22" t="str">
        <f t="shared" si="2"/>
        <v/>
      </c>
    </row>
    <row r="44" spans="1:11" x14ac:dyDescent="0.25">
      <c r="A44" s="15"/>
      <c r="B44" s="17"/>
      <c r="C44" s="17"/>
      <c r="D44" s="16"/>
      <c r="E44" s="20" t="str">
        <f>IF($A44="","",DefaultAnnual)</f>
        <v/>
      </c>
      <c r="F44" s="20" t="str">
        <f>IF($A44="","",DefaultSick)</f>
        <v/>
      </c>
      <c r="G44" s="21" t="str">
        <f>IF($A44="","",Attendance!$I44)</f>
        <v/>
      </c>
      <c r="H44" s="21" t="str">
        <f>IF($A44="","",Attendance!$H44)</f>
        <v/>
      </c>
      <c r="I44" s="21" t="str">
        <f t="shared" si="0"/>
        <v/>
      </c>
      <c r="J44" s="21" t="str">
        <f t="shared" si="1"/>
        <v/>
      </c>
      <c r="K44" s="22" t="str">
        <f t="shared" si="2"/>
        <v/>
      </c>
    </row>
    <row r="45" spans="1:11" x14ac:dyDescent="0.25">
      <c r="A45" s="15"/>
      <c r="B45" s="17"/>
      <c r="C45" s="17"/>
      <c r="D45" s="16"/>
      <c r="E45" s="20" t="str">
        <f>IF($A45="","",DefaultAnnual)</f>
        <v/>
      </c>
      <c r="F45" s="20" t="str">
        <f>IF($A45="","",DefaultSick)</f>
        <v/>
      </c>
      <c r="G45" s="21" t="str">
        <f>IF($A45="","",Attendance!$I45)</f>
        <v/>
      </c>
      <c r="H45" s="21" t="str">
        <f>IF($A45="","",Attendance!$H45)</f>
        <v/>
      </c>
      <c r="I45" s="21" t="str">
        <f t="shared" si="0"/>
        <v/>
      </c>
      <c r="J45" s="21" t="str">
        <f t="shared" si="1"/>
        <v/>
      </c>
      <c r="K45" s="22" t="str">
        <f t="shared" si="2"/>
        <v/>
      </c>
    </row>
    <row r="46" spans="1:11" x14ac:dyDescent="0.25">
      <c r="A46" s="15"/>
      <c r="B46" s="17"/>
      <c r="C46" s="17"/>
      <c r="D46" s="16"/>
      <c r="E46" s="20" t="str">
        <f>IF($A46="","",DefaultAnnual)</f>
        <v/>
      </c>
      <c r="F46" s="20" t="str">
        <f>IF($A46="","",DefaultSick)</f>
        <v/>
      </c>
      <c r="G46" s="21" t="str">
        <f>IF($A46="","",Attendance!$I46)</f>
        <v/>
      </c>
      <c r="H46" s="21" t="str">
        <f>IF($A46="","",Attendance!$H46)</f>
        <v/>
      </c>
      <c r="I46" s="21" t="str">
        <f t="shared" si="0"/>
        <v/>
      </c>
      <c r="J46" s="21" t="str">
        <f t="shared" si="1"/>
        <v/>
      </c>
      <c r="K46" s="22" t="str">
        <f t="shared" si="2"/>
        <v/>
      </c>
    </row>
    <row r="47" spans="1:11" x14ac:dyDescent="0.25">
      <c r="A47" s="15"/>
      <c r="B47" s="17"/>
      <c r="C47" s="17"/>
      <c r="D47" s="16"/>
      <c r="E47" s="20" t="str">
        <f>IF($A47="","",DefaultAnnual)</f>
        <v/>
      </c>
      <c r="F47" s="20" t="str">
        <f>IF($A47="","",DefaultSick)</f>
        <v/>
      </c>
      <c r="G47" s="21" t="str">
        <f>IF($A47="","",Attendance!$I47)</f>
        <v/>
      </c>
      <c r="H47" s="21" t="str">
        <f>IF($A47="","",Attendance!$H47)</f>
        <v/>
      </c>
      <c r="I47" s="21" t="str">
        <f t="shared" si="0"/>
        <v/>
      </c>
      <c r="J47" s="21" t="str">
        <f t="shared" si="1"/>
        <v/>
      </c>
      <c r="K47" s="22" t="str">
        <f t="shared" si="2"/>
        <v/>
      </c>
    </row>
    <row r="48" spans="1:11" x14ac:dyDescent="0.25">
      <c r="A48" s="15"/>
      <c r="B48" s="17"/>
      <c r="C48" s="17"/>
      <c r="D48" s="16"/>
      <c r="E48" s="20" t="str">
        <f>IF($A48="","",DefaultAnnual)</f>
        <v/>
      </c>
      <c r="F48" s="20" t="str">
        <f>IF($A48="","",DefaultSick)</f>
        <v/>
      </c>
      <c r="G48" s="21" t="str">
        <f>IF($A48="","",Attendance!$I48)</f>
        <v/>
      </c>
      <c r="H48" s="21" t="str">
        <f>IF($A48="","",Attendance!$H48)</f>
        <v/>
      </c>
      <c r="I48" s="21" t="str">
        <f t="shared" si="0"/>
        <v/>
      </c>
      <c r="J48" s="21" t="str">
        <f t="shared" si="1"/>
        <v/>
      </c>
      <c r="K48" s="22" t="str">
        <f t="shared" si="2"/>
        <v/>
      </c>
    </row>
    <row r="49" spans="1:11" x14ac:dyDescent="0.25">
      <c r="A49" s="15"/>
      <c r="B49" s="17"/>
      <c r="C49" s="17"/>
      <c r="D49" s="16"/>
      <c r="E49" s="20" t="str">
        <f>IF($A49="","",DefaultAnnual)</f>
        <v/>
      </c>
      <c r="F49" s="20" t="str">
        <f>IF($A49="","",DefaultSick)</f>
        <v/>
      </c>
      <c r="G49" s="21" t="str">
        <f>IF($A49="","",Attendance!$I49)</f>
        <v/>
      </c>
      <c r="H49" s="21" t="str">
        <f>IF($A49="","",Attendance!$H49)</f>
        <v/>
      </c>
      <c r="I49" s="21" t="str">
        <f t="shared" si="0"/>
        <v/>
      </c>
      <c r="J49" s="21" t="str">
        <f t="shared" si="1"/>
        <v/>
      </c>
      <c r="K49" s="22" t="str">
        <f t="shared" si="2"/>
        <v/>
      </c>
    </row>
    <row r="50" spans="1:11" x14ac:dyDescent="0.25">
      <c r="A50" s="15"/>
      <c r="B50" s="17"/>
      <c r="C50" s="17"/>
      <c r="D50" s="16"/>
      <c r="E50" s="20" t="str">
        <f>IF($A50="","",DefaultAnnual)</f>
        <v/>
      </c>
      <c r="F50" s="20" t="str">
        <f>IF($A50="","",DefaultSick)</f>
        <v/>
      </c>
      <c r="G50" s="21" t="str">
        <f>IF($A50="","",Attendance!$I50)</f>
        <v/>
      </c>
      <c r="H50" s="21" t="str">
        <f>IF($A50="","",Attendance!$H50)</f>
        <v/>
      </c>
      <c r="I50" s="21" t="str">
        <f t="shared" si="0"/>
        <v/>
      </c>
      <c r="J50" s="21" t="str">
        <f t="shared" si="1"/>
        <v/>
      </c>
      <c r="K50" s="22" t="str">
        <f t="shared" si="2"/>
        <v/>
      </c>
    </row>
    <row r="51" spans="1:11" x14ac:dyDescent="0.25">
      <c r="A51" s="15"/>
      <c r="B51" s="17"/>
      <c r="C51" s="17"/>
      <c r="D51" s="16"/>
      <c r="E51" s="20" t="str">
        <f>IF($A51="","",DefaultAnnual)</f>
        <v/>
      </c>
      <c r="F51" s="20" t="str">
        <f>IF($A51="","",DefaultSick)</f>
        <v/>
      </c>
      <c r="G51" s="21" t="str">
        <f>IF($A51="","",Attendance!$I51)</f>
        <v/>
      </c>
      <c r="H51" s="21" t="str">
        <f>IF($A51="","",Attendance!$H51)</f>
        <v/>
      </c>
      <c r="I51" s="21" t="str">
        <f t="shared" si="0"/>
        <v/>
      </c>
      <c r="J51" s="21" t="str">
        <f t="shared" si="1"/>
        <v/>
      </c>
      <c r="K51" s="22" t="str">
        <f t="shared" si="2"/>
        <v/>
      </c>
    </row>
    <row r="52" spans="1:11" x14ac:dyDescent="0.25">
      <c r="A52" s="15"/>
      <c r="B52" s="17"/>
      <c r="C52" s="17"/>
      <c r="D52" s="16"/>
      <c r="E52" s="20" t="str">
        <f>IF($A52="","",DefaultAnnual)</f>
        <v/>
      </c>
      <c r="F52" s="20" t="str">
        <f>IF($A52="","",DefaultSick)</f>
        <v/>
      </c>
      <c r="G52" s="21" t="str">
        <f>IF($A52="","",Attendance!$I52)</f>
        <v/>
      </c>
      <c r="H52" s="21" t="str">
        <f>IF($A52="","",Attendance!$H52)</f>
        <v/>
      </c>
      <c r="I52" s="21" t="str">
        <f t="shared" si="0"/>
        <v/>
      </c>
      <c r="J52" s="21" t="str">
        <f t="shared" si="1"/>
        <v/>
      </c>
      <c r="K52" s="22" t="str">
        <f t="shared" si="2"/>
        <v/>
      </c>
    </row>
    <row r="53" spans="1:11" x14ac:dyDescent="0.25">
      <c r="A53" s="15"/>
      <c r="B53" s="17"/>
      <c r="C53" s="17"/>
      <c r="D53" s="16"/>
      <c r="E53" s="20" t="str">
        <f>IF($A53="","",DefaultAnnual)</f>
        <v/>
      </c>
      <c r="F53" s="20" t="str">
        <f>IF($A53="","",DefaultSick)</f>
        <v/>
      </c>
      <c r="G53" s="21" t="str">
        <f>IF($A53="","",Attendance!$I53)</f>
        <v/>
      </c>
      <c r="H53" s="21" t="str">
        <f>IF($A53="","",Attendance!$H53)</f>
        <v/>
      </c>
      <c r="I53" s="21" t="str">
        <f t="shared" si="0"/>
        <v/>
      </c>
      <c r="J53" s="21" t="str">
        <f t="shared" si="1"/>
        <v/>
      </c>
      <c r="K53" s="22" t="str">
        <f t="shared" si="2"/>
        <v/>
      </c>
    </row>
    <row r="54" spans="1:11" x14ac:dyDescent="0.25">
      <c r="A54" s="15"/>
      <c r="B54" s="17"/>
      <c r="C54" s="17"/>
      <c r="D54" s="16"/>
      <c r="E54" s="20" t="str">
        <f>IF($A54="","",DefaultAnnual)</f>
        <v/>
      </c>
      <c r="F54" s="20" t="str">
        <f>IF($A54="","",DefaultSick)</f>
        <v/>
      </c>
      <c r="G54" s="21" t="str">
        <f>IF($A54="","",Attendance!$I54)</f>
        <v/>
      </c>
      <c r="H54" s="21" t="str">
        <f>IF($A54="","",Attendance!$H54)</f>
        <v/>
      </c>
      <c r="I54" s="21" t="str">
        <f t="shared" si="0"/>
        <v/>
      </c>
      <c r="J54" s="21" t="str">
        <f t="shared" si="1"/>
        <v/>
      </c>
      <c r="K54" s="22" t="str">
        <f t="shared" si="2"/>
        <v/>
      </c>
    </row>
    <row r="55" spans="1:11" x14ac:dyDescent="0.25">
      <c r="A55" s="15"/>
      <c r="B55" s="17"/>
      <c r="C55" s="17"/>
      <c r="D55" s="16"/>
      <c r="E55" s="20" t="str">
        <f>IF($A55="","",DefaultAnnual)</f>
        <v/>
      </c>
      <c r="F55" s="20" t="str">
        <f>IF($A55="","",DefaultSick)</f>
        <v/>
      </c>
      <c r="G55" s="21" t="str">
        <f>IF($A55="","",Attendance!$I55)</f>
        <v/>
      </c>
      <c r="H55" s="21" t="str">
        <f>IF($A55="","",Attendance!$H55)</f>
        <v/>
      </c>
      <c r="I55" s="21" t="str">
        <f t="shared" si="0"/>
        <v/>
      </c>
      <c r="J55" s="21" t="str">
        <f t="shared" si="1"/>
        <v/>
      </c>
      <c r="K55" s="22" t="str">
        <f t="shared" si="2"/>
        <v/>
      </c>
    </row>
    <row r="56" spans="1:11" x14ac:dyDescent="0.25">
      <c r="A56" s="15"/>
      <c r="B56" s="17"/>
      <c r="C56" s="17"/>
      <c r="D56" s="16"/>
      <c r="E56" s="20" t="str">
        <f>IF($A56="","",DefaultAnnual)</f>
        <v/>
      </c>
      <c r="F56" s="20" t="str">
        <f>IF($A56="","",DefaultSick)</f>
        <v/>
      </c>
      <c r="G56" s="21" t="str">
        <f>IF($A56="","",Attendance!$I56)</f>
        <v/>
      </c>
      <c r="H56" s="21" t="str">
        <f>IF($A56="","",Attendance!$H56)</f>
        <v/>
      </c>
      <c r="I56" s="21" t="str">
        <f t="shared" si="0"/>
        <v/>
      </c>
      <c r="J56" s="21" t="str">
        <f t="shared" si="1"/>
        <v/>
      </c>
      <c r="K56" s="22" t="str">
        <f t="shared" si="2"/>
        <v/>
      </c>
    </row>
    <row r="57" spans="1:11" x14ac:dyDescent="0.25">
      <c r="A57" s="15"/>
      <c r="B57" s="17"/>
      <c r="C57" s="17"/>
      <c r="D57" s="16"/>
      <c r="E57" s="20" t="str">
        <f>IF($A57="","",DefaultAnnual)</f>
        <v/>
      </c>
      <c r="F57" s="20" t="str">
        <f>IF($A57="","",DefaultSick)</f>
        <v/>
      </c>
      <c r="G57" s="21" t="str">
        <f>IF($A57="","",Attendance!$I57)</f>
        <v/>
      </c>
      <c r="H57" s="21" t="str">
        <f>IF($A57="","",Attendance!$H57)</f>
        <v/>
      </c>
      <c r="I57" s="21" t="str">
        <f t="shared" si="0"/>
        <v/>
      </c>
      <c r="J57" s="21" t="str">
        <f t="shared" si="1"/>
        <v/>
      </c>
      <c r="K57" s="22" t="str">
        <f t="shared" si="2"/>
        <v/>
      </c>
    </row>
    <row r="58" spans="1:11" x14ac:dyDescent="0.25">
      <c r="A58" s="15"/>
      <c r="B58" s="17"/>
      <c r="C58" s="17"/>
      <c r="D58" s="16"/>
      <c r="E58" s="20" t="str">
        <f>IF($A58="","",DefaultAnnual)</f>
        <v/>
      </c>
      <c r="F58" s="20" t="str">
        <f>IF($A58="","",DefaultSick)</f>
        <v/>
      </c>
      <c r="G58" s="21" t="str">
        <f>IF($A58="","",Attendance!$I58)</f>
        <v/>
      </c>
      <c r="H58" s="21" t="str">
        <f>IF($A58="","",Attendance!$H58)</f>
        <v/>
      </c>
      <c r="I58" s="21" t="str">
        <f t="shared" si="0"/>
        <v/>
      </c>
      <c r="J58" s="21" t="str">
        <f t="shared" si="1"/>
        <v/>
      </c>
      <c r="K58" s="22" t="str">
        <f t="shared" si="2"/>
        <v/>
      </c>
    </row>
    <row r="59" spans="1:11" x14ac:dyDescent="0.25">
      <c r="A59" s="15"/>
      <c r="B59" s="17"/>
      <c r="C59" s="17"/>
      <c r="D59" s="16"/>
      <c r="E59" s="20" t="str">
        <f>IF($A59="","",DefaultAnnual)</f>
        <v/>
      </c>
      <c r="F59" s="20" t="str">
        <f>IF($A59="","",DefaultSick)</f>
        <v/>
      </c>
      <c r="G59" s="21" t="str">
        <f>IF($A59="","",Attendance!$I59)</f>
        <v/>
      </c>
      <c r="H59" s="21" t="str">
        <f>IF($A59="","",Attendance!$H59)</f>
        <v/>
      </c>
      <c r="I59" s="21" t="str">
        <f t="shared" si="0"/>
        <v/>
      </c>
      <c r="J59" s="21" t="str">
        <f t="shared" si="1"/>
        <v/>
      </c>
      <c r="K59" s="22" t="str">
        <f t="shared" si="2"/>
        <v/>
      </c>
    </row>
    <row r="60" spans="1:11" x14ac:dyDescent="0.25">
      <c r="A60" s="15"/>
      <c r="B60" s="17"/>
      <c r="C60" s="17"/>
      <c r="D60" s="16"/>
      <c r="E60" s="20" t="str">
        <f>IF($A60="","",DefaultAnnual)</f>
        <v/>
      </c>
      <c r="F60" s="20" t="str">
        <f>IF($A60="","",DefaultSick)</f>
        <v/>
      </c>
      <c r="G60" s="21" t="str">
        <f>IF($A60="","",Attendance!$I60)</f>
        <v/>
      </c>
      <c r="H60" s="21" t="str">
        <f>IF($A60="","",Attendance!$H60)</f>
        <v/>
      </c>
      <c r="I60" s="21" t="str">
        <f t="shared" si="0"/>
        <v/>
      </c>
      <c r="J60" s="21" t="str">
        <f t="shared" si="1"/>
        <v/>
      </c>
      <c r="K60" s="22" t="str">
        <f t="shared" si="2"/>
        <v/>
      </c>
    </row>
    <row r="61" spans="1:11" x14ac:dyDescent="0.25">
      <c r="A61" s="15"/>
      <c r="B61" s="17"/>
      <c r="C61" s="17"/>
      <c r="D61" s="16"/>
      <c r="E61" s="20" t="str">
        <f>IF($A61="","",DefaultAnnual)</f>
        <v/>
      </c>
      <c r="F61" s="20" t="str">
        <f>IF($A61="","",DefaultSick)</f>
        <v/>
      </c>
      <c r="G61" s="21" t="str">
        <f>IF($A61="","",Attendance!$I61)</f>
        <v/>
      </c>
      <c r="H61" s="21" t="str">
        <f>IF($A61="","",Attendance!$H61)</f>
        <v/>
      </c>
      <c r="I61" s="21" t="str">
        <f t="shared" si="0"/>
        <v/>
      </c>
      <c r="J61" s="21" t="str">
        <f t="shared" si="1"/>
        <v/>
      </c>
      <c r="K61" s="22" t="str">
        <f t="shared" si="2"/>
        <v/>
      </c>
    </row>
    <row r="62" spans="1:11" x14ac:dyDescent="0.25">
      <c r="A62" s="15"/>
      <c r="B62" s="17"/>
      <c r="C62" s="17"/>
      <c r="D62" s="16"/>
      <c r="E62" s="20" t="str">
        <f>IF($A62="","",DefaultAnnual)</f>
        <v/>
      </c>
      <c r="F62" s="20" t="str">
        <f>IF($A62="","",DefaultSick)</f>
        <v/>
      </c>
      <c r="G62" s="21" t="str">
        <f>IF($A62="","",Attendance!$I62)</f>
        <v/>
      </c>
      <c r="H62" s="21" t="str">
        <f>IF($A62="","",Attendance!$H62)</f>
        <v/>
      </c>
      <c r="I62" s="21" t="str">
        <f t="shared" si="0"/>
        <v/>
      </c>
      <c r="J62" s="21" t="str">
        <f t="shared" si="1"/>
        <v/>
      </c>
      <c r="K62" s="22" t="str">
        <f t="shared" si="2"/>
        <v/>
      </c>
    </row>
    <row r="63" spans="1:11" x14ac:dyDescent="0.25">
      <c r="A63" s="15"/>
      <c r="B63" s="17"/>
      <c r="C63" s="17"/>
      <c r="D63" s="16"/>
      <c r="E63" s="20" t="str">
        <f>IF($A63="","",DefaultAnnual)</f>
        <v/>
      </c>
      <c r="F63" s="20" t="str">
        <f>IF($A63="","",DefaultSick)</f>
        <v/>
      </c>
      <c r="G63" s="21" t="str">
        <f>IF($A63="","",Attendance!$I63)</f>
        <v/>
      </c>
      <c r="H63" s="21" t="str">
        <f>IF($A63="","",Attendance!$H63)</f>
        <v/>
      </c>
      <c r="I63" s="21" t="str">
        <f t="shared" si="0"/>
        <v/>
      </c>
      <c r="J63" s="21" t="str">
        <f t="shared" si="1"/>
        <v/>
      </c>
      <c r="K63" s="22" t="str">
        <f t="shared" si="2"/>
        <v/>
      </c>
    </row>
    <row r="64" spans="1:11" x14ac:dyDescent="0.25">
      <c r="A64" s="15"/>
      <c r="B64" s="17"/>
      <c r="C64" s="17"/>
      <c r="D64" s="16"/>
      <c r="E64" s="20" t="str">
        <f>IF($A64="","",DefaultAnnual)</f>
        <v/>
      </c>
      <c r="F64" s="20" t="str">
        <f>IF($A64="","",DefaultSick)</f>
        <v/>
      </c>
      <c r="G64" s="21" t="str">
        <f>IF($A64="","",Attendance!$I64)</f>
        <v/>
      </c>
      <c r="H64" s="21" t="str">
        <f>IF($A64="","",Attendance!$H64)</f>
        <v/>
      </c>
      <c r="I64" s="21" t="str">
        <f t="shared" si="0"/>
        <v/>
      </c>
      <c r="J64" s="21" t="str">
        <f t="shared" si="1"/>
        <v/>
      </c>
      <c r="K64" s="22" t="str">
        <f t="shared" si="2"/>
        <v/>
      </c>
    </row>
    <row r="65" spans="1:11" x14ac:dyDescent="0.25">
      <c r="A65" s="15"/>
      <c r="B65" s="17"/>
      <c r="C65" s="17"/>
      <c r="D65" s="16"/>
      <c r="E65" s="20" t="str">
        <f>IF($A65="","",DefaultAnnual)</f>
        <v/>
      </c>
      <c r="F65" s="20" t="str">
        <f>IF($A65="","",DefaultSick)</f>
        <v/>
      </c>
      <c r="G65" s="21" t="str">
        <f>IF($A65="","",Attendance!$I65)</f>
        <v/>
      </c>
      <c r="H65" s="21" t="str">
        <f>IF($A65="","",Attendance!$H65)</f>
        <v/>
      </c>
      <c r="I65" s="21" t="str">
        <f t="shared" si="0"/>
        <v/>
      </c>
      <c r="J65" s="21" t="str">
        <f t="shared" si="1"/>
        <v/>
      </c>
      <c r="K65" s="22" t="str">
        <f t="shared" si="2"/>
        <v/>
      </c>
    </row>
    <row r="66" spans="1:11" x14ac:dyDescent="0.25">
      <c r="A66" s="15"/>
      <c r="B66" s="17"/>
      <c r="C66" s="17"/>
      <c r="D66" s="16"/>
      <c r="E66" s="20" t="str">
        <f>IF($A66="","",DefaultAnnual)</f>
        <v/>
      </c>
      <c r="F66" s="20" t="str">
        <f>IF($A66="","",DefaultSick)</f>
        <v/>
      </c>
      <c r="G66" s="21" t="str">
        <f>IF($A66="","",Attendance!$I66)</f>
        <v/>
      </c>
      <c r="H66" s="21" t="str">
        <f>IF($A66="","",Attendance!$H66)</f>
        <v/>
      </c>
      <c r="I66" s="21" t="str">
        <f t="shared" si="0"/>
        <v/>
      </c>
      <c r="J66" s="21" t="str">
        <f t="shared" si="1"/>
        <v/>
      </c>
      <c r="K66" s="22" t="str">
        <f t="shared" si="2"/>
        <v/>
      </c>
    </row>
    <row r="67" spans="1:11" x14ac:dyDescent="0.25">
      <c r="A67" s="15"/>
      <c r="B67" s="17"/>
      <c r="C67" s="17"/>
      <c r="D67" s="16"/>
      <c r="E67" s="20" t="str">
        <f>IF($A67="","",DefaultAnnual)</f>
        <v/>
      </c>
      <c r="F67" s="20" t="str">
        <f>IF($A67="","",DefaultSick)</f>
        <v/>
      </c>
      <c r="G67" s="21" t="str">
        <f>IF($A67="","",Attendance!$I67)</f>
        <v/>
      </c>
      <c r="H67" s="21" t="str">
        <f>IF($A67="","",Attendance!$H67)</f>
        <v/>
      </c>
      <c r="I67" s="21" t="str">
        <f t="shared" si="0"/>
        <v/>
      </c>
      <c r="J67" s="21" t="str">
        <f t="shared" si="1"/>
        <v/>
      </c>
      <c r="K67" s="22" t="str">
        <f t="shared" si="2"/>
        <v/>
      </c>
    </row>
    <row r="68" spans="1:11" x14ac:dyDescent="0.25">
      <c r="A68" s="15"/>
      <c r="B68" s="17"/>
      <c r="C68" s="17"/>
      <c r="D68" s="16"/>
      <c r="E68" s="20" t="str">
        <f>IF($A68="","",DefaultAnnual)</f>
        <v/>
      </c>
      <c r="F68" s="20" t="str">
        <f>IF($A68="","",DefaultSick)</f>
        <v/>
      </c>
      <c r="G68" s="21" t="str">
        <f>IF($A68="","",Attendance!$I68)</f>
        <v/>
      </c>
      <c r="H68" s="21" t="str">
        <f>IF($A68="","",Attendance!$H68)</f>
        <v/>
      </c>
      <c r="I68" s="21" t="str">
        <f t="shared" si="0"/>
        <v/>
      </c>
      <c r="J68" s="21" t="str">
        <f t="shared" si="1"/>
        <v/>
      </c>
      <c r="K68" s="22" t="str">
        <f t="shared" si="2"/>
        <v/>
      </c>
    </row>
    <row r="69" spans="1:11" x14ac:dyDescent="0.25">
      <c r="A69" s="15"/>
      <c r="B69" s="17"/>
      <c r="C69" s="17"/>
      <c r="D69" s="16"/>
      <c r="E69" s="20" t="str">
        <f>IF($A69="","",DefaultAnnual)</f>
        <v/>
      </c>
      <c r="F69" s="20" t="str">
        <f>IF($A69="","",DefaultSick)</f>
        <v/>
      </c>
      <c r="G69" s="21" t="str">
        <f>IF($A69="","",Attendance!$I69)</f>
        <v/>
      </c>
      <c r="H69" s="21" t="str">
        <f>IF($A69="","",Attendance!$H69)</f>
        <v/>
      </c>
      <c r="I69" s="21" t="str">
        <f t="shared" si="0"/>
        <v/>
      </c>
      <c r="J69" s="21" t="str">
        <f t="shared" si="1"/>
        <v/>
      </c>
      <c r="K69" s="22" t="str">
        <f t="shared" si="2"/>
        <v/>
      </c>
    </row>
    <row r="70" spans="1:11" x14ac:dyDescent="0.25">
      <c r="A70" s="15"/>
      <c r="B70" s="17"/>
      <c r="C70" s="17"/>
      <c r="D70" s="16"/>
      <c r="E70" s="20" t="str">
        <f>IF($A70="","",DefaultAnnual)</f>
        <v/>
      </c>
      <c r="F70" s="20" t="str">
        <f>IF($A70="","",DefaultSick)</f>
        <v/>
      </c>
      <c r="G70" s="21" t="str">
        <f>IF($A70="","",Attendance!$I70)</f>
        <v/>
      </c>
      <c r="H70" s="21" t="str">
        <f>IF($A70="","",Attendance!$H70)</f>
        <v/>
      </c>
      <c r="I70" s="21" t="str">
        <f t="shared" ref="I70:I104" si="3">IF($A70="","",MAX(0,E70-G70))</f>
        <v/>
      </c>
      <c r="J70" s="21" t="str">
        <f t="shared" ref="J70:J104" si="4">IF($A70="","",MAX(0,F70-H70))</f>
        <v/>
      </c>
      <c r="K70" s="22" t="str">
        <f t="shared" ref="K70:K104" si="5">IF($A70="","","Yes")</f>
        <v/>
      </c>
    </row>
    <row r="71" spans="1:11" x14ac:dyDescent="0.25">
      <c r="A71" s="15"/>
      <c r="B71" s="17"/>
      <c r="C71" s="17"/>
      <c r="D71" s="16"/>
      <c r="E71" s="20" t="str">
        <f>IF($A71="","",DefaultAnnual)</f>
        <v/>
      </c>
      <c r="F71" s="20" t="str">
        <f>IF($A71="","",DefaultSick)</f>
        <v/>
      </c>
      <c r="G71" s="21" t="str">
        <f>IF($A71="","",Attendance!$I71)</f>
        <v/>
      </c>
      <c r="H71" s="21" t="str">
        <f>IF($A71="","",Attendance!$H71)</f>
        <v/>
      </c>
      <c r="I71" s="21" t="str">
        <f t="shared" si="3"/>
        <v/>
      </c>
      <c r="J71" s="21" t="str">
        <f t="shared" si="4"/>
        <v/>
      </c>
      <c r="K71" s="22" t="str">
        <f t="shared" si="5"/>
        <v/>
      </c>
    </row>
    <row r="72" spans="1:11" x14ac:dyDescent="0.25">
      <c r="A72" s="15"/>
      <c r="B72" s="17"/>
      <c r="C72" s="17"/>
      <c r="D72" s="16"/>
      <c r="E72" s="20" t="str">
        <f>IF($A72="","",DefaultAnnual)</f>
        <v/>
      </c>
      <c r="F72" s="20" t="str">
        <f>IF($A72="","",DefaultSick)</f>
        <v/>
      </c>
      <c r="G72" s="21" t="str">
        <f>IF($A72="","",Attendance!$I72)</f>
        <v/>
      </c>
      <c r="H72" s="21" t="str">
        <f>IF($A72="","",Attendance!$H72)</f>
        <v/>
      </c>
      <c r="I72" s="21" t="str">
        <f t="shared" si="3"/>
        <v/>
      </c>
      <c r="J72" s="21" t="str">
        <f t="shared" si="4"/>
        <v/>
      </c>
      <c r="K72" s="22" t="str">
        <f t="shared" si="5"/>
        <v/>
      </c>
    </row>
    <row r="73" spans="1:11" x14ac:dyDescent="0.25">
      <c r="A73" s="15"/>
      <c r="B73" s="17"/>
      <c r="C73" s="17"/>
      <c r="D73" s="16"/>
      <c r="E73" s="20" t="str">
        <f>IF($A73="","",DefaultAnnual)</f>
        <v/>
      </c>
      <c r="F73" s="20" t="str">
        <f>IF($A73="","",DefaultSick)</f>
        <v/>
      </c>
      <c r="G73" s="21" t="str">
        <f>IF($A73="","",Attendance!$I73)</f>
        <v/>
      </c>
      <c r="H73" s="21" t="str">
        <f>IF($A73="","",Attendance!$H73)</f>
        <v/>
      </c>
      <c r="I73" s="21" t="str">
        <f t="shared" si="3"/>
        <v/>
      </c>
      <c r="J73" s="21" t="str">
        <f t="shared" si="4"/>
        <v/>
      </c>
      <c r="K73" s="22" t="str">
        <f t="shared" si="5"/>
        <v/>
      </c>
    </row>
    <row r="74" spans="1:11" x14ac:dyDescent="0.25">
      <c r="A74" s="15"/>
      <c r="B74" s="17"/>
      <c r="C74" s="17"/>
      <c r="D74" s="16"/>
      <c r="E74" s="20" t="str">
        <f>IF($A74="","",DefaultAnnual)</f>
        <v/>
      </c>
      <c r="F74" s="20" t="str">
        <f>IF($A74="","",DefaultSick)</f>
        <v/>
      </c>
      <c r="G74" s="21" t="str">
        <f>IF($A74="","",Attendance!$I74)</f>
        <v/>
      </c>
      <c r="H74" s="21" t="str">
        <f>IF($A74="","",Attendance!$H74)</f>
        <v/>
      </c>
      <c r="I74" s="21" t="str">
        <f t="shared" si="3"/>
        <v/>
      </c>
      <c r="J74" s="21" t="str">
        <f t="shared" si="4"/>
        <v/>
      </c>
      <c r="K74" s="22" t="str">
        <f t="shared" si="5"/>
        <v/>
      </c>
    </row>
    <row r="75" spans="1:11" x14ac:dyDescent="0.25">
      <c r="A75" s="15"/>
      <c r="B75" s="17"/>
      <c r="C75" s="17"/>
      <c r="D75" s="16"/>
      <c r="E75" s="20" t="str">
        <f>IF($A75="","",DefaultAnnual)</f>
        <v/>
      </c>
      <c r="F75" s="20" t="str">
        <f>IF($A75="","",DefaultSick)</f>
        <v/>
      </c>
      <c r="G75" s="21" t="str">
        <f>IF($A75="","",Attendance!$I75)</f>
        <v/>
      </c>
      <c r="H75" s="21" t="str">
        <f>IF($A75="","",Attendance!$H75)</f>
        <v/>
      </c>
      <c r="I75" s="21" t="str">
        <f t="shared" si="3"/>
        <v/>
      </c>
      <c r="J75" s="21" t="str">
        <f t="shared" si="4"/>
        <v/>
      </c>
      <c r="K75" s="22" t="str">
        <f t="shared" si="5"/>
        <v/>
      </c>
    </row>
    <row r="76" spans="1:11" x14ac:dyDescent="0.25">
      <c r="A76" s="15"/>
      <c r="B76" s="17"/>
      <c r="C76" s="17"/>
      <c r="D76" s="16"/>
      <c r="E76" s="20" t="str">
        <f>IF($A76="","",DefaultAnnual)</f>
        <v/>
      </c>
      <c r="F76" s="20" t="str">
        <f>IF($A76="","",DefaultSick)</f>
        <v/>
      </c>
      <c r="G76" s="21" t="str">
        <f>IF($A76="","",Attendance!$I76)</f>
        <v/>
      </c>
      <c r="H76" s="21" t="str">
        <f>IF($A76="","",Attendance!$H76)</f>
        <v/>
      </c>
      <c r="I76" s="21" t="str">
        <f t="shared" si="3"/>
        <v/>
      </c>
      <c r="J76" s="21" t="str">
        <f t="shared" si="4"/>
        <v/>
      </c>
      <c r="K76" s="22" t="str">
        <f t="shared" si="5"/>
        <v/>
      </c>
    </row>
    <row r="77" spans="1:11" x14ac:dyDescent="0.25">
      <c r="A77" s="15"/>
      <c r="B77" s="17"/>
      <c r="C77" s="17"/>
      <c r="D77" s="16"/>
      <c r="E77" s="20" t="str">
        <f>IF($A77="","",DefaultAnnual)</f>
        <v/>
      </c>
      <c r="F77" s="20" t="str">
        <f>IF($A77="","",DefaultSick)</f>
        <v/>
      </c>
      <c r="G77" s="21" t="str">
        <f>IF($A77="","",Attendance!$I77)</f>
        <v/>
      </c>
      <c r="H77" s="21" t="str">
        <f>IF($A77="","",Attendance!$H77)</f>
        <v/>
      </c>
      <c r="I77" s="21" t="str">
        <f t="shared" si="3"/>
        <v/>
      </c>
      <c r="J77" s="21" t="str">
        <f t="shared" si="4"/>
        <v/>
      </c>
      <c r="K77" s="22" t="str">
        <f t="shared" si="5"/>
        <v/>
      </c>
    </row>
    <row r="78" spans="1:11" x14ac:dyDescent="0.25">
      <c r="A78" s="15"/>
      <c r="B78" s="17"/>
      <c r="C78" s="17"/>
      <c r="D78" s="16"/>
      <c r="E78" s="20" t="str">
        <f>IF($A78="","",DefaultAnnual)</f>
        <v/>
      </c>
      <c r="F78" s="20" t="str">
        <f>IF($A78="","",DefaultSick)</f>
        <v/>
      </c>
      <c r="G78" s="21" t="str">
        <f>IF($A78="","",Attendance!$I78)</f>
        <v/>
      </c>
      <c r="H78" s="21" t="str">
        <f>IF($A78="","",Attendance!$H78)</f>
        <v/>
      </c>
      <c r="I78" s="21" t="str">
        <f t="shared" si="3"/>
        <v/>
      </c>
      <c r="J78" s="21" t="str">
        <f t="shared" si="4"/>
        <v/>
      </c>
      <c r="K78" s="22" t="str">
        <f t="shared" si="5"/>
        <v/>
      </c>
    </row>
    <row r="79" spans="1:11" x14ac:dyDescent="0.25">
      <c r="A79" s="15"/>
      <c r="B79" s="17"/>
      <c r="C79" s="17"/>
      <c r="D79" s="16"/>
      <c r="E79" s="20" t="str">
        <f>IF($A79="","",DefaultAnnual)</f>
        <v/>
      </c>
      <c r="F79" s="20" t="str">
        <f>IF($A79="","",DefaultSick)</f>
        <v/>
      </c>
      <c r="G79" s="21" t="str">
        <f>IF($A79="","",Attendance!$I79)</f>
        <v/>
      </c>
      <c r="H79" s="21" t="str">
        <f>IF($A79="","",Attendance!$H79)</f>
        <v/>
      </c>
      <c r="I79" s="21" t="str">
        <f t="shared" si="3"/>
        <v/>
      </c>
      <c r="J79" s="21" t="str">
        <f t="shared" si="4"/>
        <v/>
      </c>
      <c r="K79" s="22" t="str">
        <f t="shared" si="5"/>
        <v/>
      </c>
    </row>
    <row r="80" spans="1:11" x14ac:dyDescent="0.25">
      <c r="A80" s="15"/>
      <c r="B80" s="17"/>
      <c r="C80" s="17"/>
      <c r="D80" s="16"/>
      <c r="E80" s="20" t="str">
        <f>IF($A80="","",DefaultAnnual)</f>
        <v/>
      </c>
      <c r="F80" s="20" t="str">
        <f>IF($A80="","",DefaultSick)</f>
        <v/>
      </c>
      <c r="G80" s="21" t="str">
        <f>IF($A80="","",Attendance!$I80)</f>
        <v/>
      </c>
      <c r="H80" s="21" t="str">
        <f>IF($A80="","",Attendance!$H80)</f>
        <v/>
      </c>
      <c r="I80" s="21" t="str">
        <f t="shared" si="3"/>
        <v/>
      </c>
      <c r="J80" s="21" t="str">
        <f t="shared" si="4"/>
        <v/>
      </c>
      <c r="K80" s="22" t="str">
        <f t="shared" si="5"/>
        <v/>
      </c>
    </row>
    <row r="81" spans="1:11" x14ac:dyDescent="0.25">
      <c r="A81" s="15"/>
      <c r="B81" s="17"/>
      <c r="C81" s="17"/>
      <c r="D81" s="16"/>
      <c r="E81" s="20" t="str">
        <f>IF($A81="","",DefaultAnnual)</f>
        <v/>
      </c>
      <c r="F81" s="20" t="str">
        <f>IF($A81="","",DefaultSick)</f>
        <v/>
      </c>
      <c r="G81" s="21" t="str">
        <f>IF($A81="","",Attendance!$I81)</f>
        <v/>
      </c>
      <c r="H81" s="21" t="str">
        <f>IF($A81="","",Attendance!$H81)</f>
        <v/>
      </c>
      <c r="I81" s="21" t="str">
        <f t="shared" si="3"/>
        <v/>
      </c>
      <c r="J81" s="21" t="str">
        <f t="shared" si="4"/>
        <v/>
      </c>
      <c r="K81" s="22" t="str">
        <f t="shared" si="5"/>
        <v/>
      </c>
    </row>
    <row r="82" spans="1:11" x14ac:dyDescent="0.25">
      <c r="A82" s="15"/>
      <c r="B82" s="17"/>
      <c r="C82" s="17"/>
      <c r="D82" s="16"/>
      <c r="E82" s="20" t="str">
        <f>IF($A82="","",DefaultAnnual)</f>
        <v/>
      </c>
      <c r="F82" s="20" t="str">
        <f>IF($A82="","",DefaultSick)</f>
        <v/>
      </c>
      <c r="G82" s="21" t="str">
        <f>IF($A82="","",Attendance!$I82)</f>
        <v/>
      </c>
      <c r="H82" s="21" t="str">
        <f>IF($A82="","",Attendance!$H82)</f>
        <v/>
      </c>
      <c r="I82" s="21" t="str">
        <f t="shared" si="3"/>
        <v/>
      </c>
      <c r="J82" s="21" t="str">
        <f t="shared" si="4"/>
        <v/>
      </c>
      <c r="K82" s="22" t="str">
        <f t="shared" si="5"/>
        <v/>
      </c>
    </row>
    <row r="83" spans="1:11" x14ac:dyDescent="0.25">
      <c r="A83" s="15"/>
      <c r="B83" s="17"/>
      <c r="C83" s="17"/>
      <c r="D83" s="16"/>
      <c r="E83" s="20" t="str">
        <f>IF($A83="","",DefaultAnnual)</f>
        <v/>
      </c>
      <c r="F83" s="20" t="str">
        <f>IF($A83="","",DefaultSick)</f>
        <v/>
      </c>
      <c r="G83" s="21" t="str">
        <f>IF($A83="","",Attendance!$I83)</f>
        <v/>
      </c>
      <c r="H83" s="21" t="str">
        <f>IF($A83="","",Attendance!$H83)</f>
        <v/>
      </c>
      <c r="I83" s="21" t="str">
        <f t="shared" si="3"/>
        <v/>
      </c>
      <c r="J83" s="21" t="str">
        <f t="shared" si="4"/>
        <v/>
      </c>
      <c r="K83" s="22" t="str">
        <f t="shared" si="5"/>
        <v/>
      </c>
    </row>
    <row r="84" spans="1:11" x14ac:dyDescent="0.25">
      <c r="A84" s="15"/>
      <c r="B84" s="17"/>
      <c r="C84" s="17"/>
      <c r="D84" s="16"/>
      <c r="E84" s="20" t="str">
        <f>IF($A84="","",DefaultAnnual)</f>
        <v/>
      </c>
      <c r="F84" s="20" t="str">
        <f>IF($A84="","",DefaultSick)</f>
        <v/>
      </c>
      <c r="G84" s="21" t="str">
        <f>IF($A84="","",Attendance!$I84)</f>
        <v/>
      </c>
      <c r="H84" s="21" t="str">
        <f>IF($A84="","",Attendance!$H84)</f>
        <v/>
      </c>
      <c r="I84" s="21" t="str">
        <f t="shared" si="3"/>
        <v/>
      </c>
      <c r="J84" s="21" t="str">
        <f t="shared" si="4"/>
        <v/>
      </c>
      <c r="K84" s="22" t="str">
        <f t="shared" si="5"/>
        <v/>
      </c>
    </row>
    <row r="85" spans="1:11" x14ac:dyDescent="0.25">
      <c r="A85" s="15"/>
      <c r="B85" s="17"/>
      <c r="C85" s="17"/>
      <c r="D85" s="16"/>
      <c r="E85" s="20" t="str">
        <f>IF($A85="","",DefaultAnnual)</f>
        <v/>
      </c>
      <c r="F85" s="20" t="str">
        <f>IF($A85="","",DefaultSick)</f>
        <v/>
      </c>
      <c r="G85" s="21" t="str">
        <f>IF($A85="","",Attendance!$I85)</f>
        <v/>
      </c>
      <c r="H85" s="21" t="str">
        <f>IF($A85="","",Attendance!$H85)</f>
        <v/>
      </c>
      <c r="I85" s="21" t="str">
        <f t="shared" si="3"/>
        <v/>
      </c>
      <c r="J85" s="21" t="str">
        <f t="shared" si="4"/>
        <v/>
      </c>
      <c r="K85" s="22" t="str">
        <f t="shared" si="5"/>
        <v/>
      </c>
    </row>
    <row r="86" spans="1:11" x14ac:dyDescent="0.25">
      <c r="A86" s="15"/>
      <c r="B86" s="17"/>
      <c r="C86" s="17"/>
      <c r="D86" s="16"/>
      <c r="E86" s="20" t="str">
        <f>IF($A86="","",DefaultAnnual)</f>
        <v/>
      </c>
      <c r="F86" s="20" t="str">
        <f>IF($A86="","",DefaultSick)</f>
        <v/>
      </c>
      <c r="G86" s="21" t="str">
        <f>IF($A86="","",Attendance!$I86)</f>
        <v/>
      </c>
      <c r="H86" s="21" t="str">
        <f>IF($A86="","",Attendance!$H86)</f>
        <v/>
      </c>
      <c r="I86" s="21" t="str">
        <f t="shared" si="3"/>
        <v/>
      </c>
      <c r="J86" s="21" t="str">
        <f t="shared" si="4"/>
        <v/>
      </c>
      <c r="K86" s="22" t="str">
        <f t="shared" si="5"/>
        <v/>
      </c>
    </row>
    <row r="87" spans="1:11" x14ac:dyDescent="0.25">
      <c r="A87" s="15"/>
      <c r="B87" s="17"/>
      <c r="C87" s="17"/>
      <c r="D87" s="16"/>
      <c r="E87" s="20" t="str">
        <f>IF($A87="","",DefaultAnnual)</f>
        <v/>
      </c>
      <c r="F87" s="20" t="str">
        <f>IF($A87="","",DefaultSick)</f>
        <v/>
      </c>
      <c r="G87" s="21" t="str">
        <f>IF($A87="","",Attendance!$I87)</f>
        <v/>
      </c>
      <c r="H87" s="21" t="str">
        <f>IF($A87="","",Attendance!$H87)</f>
        <v/>
      </c>
      <c r="I87" s="21" t="str">
        <f t="shared" si="3"/>
        <v/>
      </c>
      <c r="J87" s="21" t="str">
        <f t="shared" si="4"/>
        <v/>
      </c>
      <c r="K87" s="22" t="str">
        <f t="shared" si="5"/>
        <v/>
      </c>
    </row>
    <row r="88" spans="1:11" x14ac:dyDescent="0.25">
      <c r="A88" s="15"/>
      <c r="B88" s="17"/>
      <c r="C88" s="17"/>
      <c r="D88" s="16"/>
      <c r="E88" s="20" t="str">
        <f>IF($A88="","",DefaultAnnual)</f>
        <v/>
      </c>
      <c r="F88" s="20" t="str">
        <f>IF($A88="","",DefaultSick)</f>
        <v/>
      </c>
      <c r="G88" s="21" t="str">
        <f>IF($A88="","",Attendance!$I88)</f>
        <v/>
      </c>
      <c r="H88" s="21" t="str">
        <f>IF($A88="","",Attendance!$H88)</f>
        <v/>
      </c>
      <c r="I88" s="21" t="str">
        <f t="shared" si="3"/>
        <v/>
      </c>
      <c r="J88" s="21" t="str">
        <f t="shared" si="4"/>
        <v/>
      </c>
      <c r="K88" s="22" t="str">
        <f t="shared" si="5"/>
        <v/>
      </c>
    </row>
    <row r="89" spans="1:11" x14ac:dyDescent="0.25">
      <c r="A89" s="15"/>
      <c r="B89" s="17"/>
      <c r="C89" s="17"/>
      <c r="D89" s="16"/>
      <c r="E89" s="20" t="str">
        <f>IF($A89="","",DefaultAnnual)</f>
        <v/>
      </c>
      <c r="F89" s="20" t="str">
        <f>IF($A89="","",DefaultSick)</f>
        <v/>
      </c>
      <c r="G89" s="21" t="str">
        <f>IF($A89="","",Attendance!$I89)</f>
        <v/>
      </c>
      <c r="H89" s="21" t="str">
        <f>IF($A89="","",Attendance!$H89)</f>
        <v/>
      </c>
      <c r="I89" s="21" t="str">
        <f t="shared" si="3"/>
        <v/>
      </c>
      <c r="J89" s="21" t="str">
        <f t="shared" si="4"/>
        <v/>
      </c>
      <c r="K89" s="22" t="str">
        <f t="shared" si="5"/>
        <v/>
      </c>
    </row>
    <row r="90" spans="1:11" x14ac:dyDescent="0.25">
      <c r="A90" s="15"/>
      <c r="B90" s="17"/>
      <c r="C90" s="17"/>
      <c r="D90" s="16"/>
      <c r="E90" s="20" t="str">
        <f>IF($A90="","",DefaultAnnual)</f>
        <v/>
      </c>
      <c r="F90" s="20" t="str">
        <f>IF($A90="","",DefaultSick)</f>
        <v/>
      </c>
      <c r="G90" s="21" t="str">
        <f>IF($A90="","",Attendance!$I90)</f>
        <v/>
      </c>
      <c r="H90" s="21" t="str">
        <f>IF($A90="","",Attendance!$H90)</f>
        <v/>
      </c>
      <c r="I90" s="21" t="str">
        <f t="shared" si="3"/>
        <v/>
      </c>
      <c r="J90" s="21" t="str">
        <f t="shared" si="4"/>
        <v/>
      </c>
      <c r="K90" s="22" t="str">
        <f t="shared" si="5"/>
        <v/>
      </c>
    </row>
    <row r="91" spans="1:11" x14ac:dyDescent="0.25">
      <c r="A91" s="15"/>
      <c r="B91" s="17"/>
      <c r="C91" s="17"/>
      <c r="D91" s="16"/>
      <c r="E91" s="20" t="str">
        <f>IF($A91="","",DefaultAnnual)</f>
        <v/>
      </c>
      <c r="F91" s="20" t="str">
        <f>IF($A91="","",DefaultSick)</f>
        <v/>
      </c>
      <c r="G91" s="21" t="str">
        <f>IF($A91="","",Attendance!$I91)</f>
        <v/>
      </c>
      <c r="H91" s="21" t="str">
        <f>IF($A91="","",Attendance!$H91)</f>
        <v/>
      </c>
      <c r="I91" s="21" t="str">
        <f t="shared" si="3"/>
        <v/>
      </c>
      <c r="J91" s="21" t="str">
        <f t="shared" si="4"/>
        <v/>
      </c>
      <c r="K91" s="22" t="str">
        <f t="shared" si="5"/>
        <v/>
      </c>
    </row>
    <row r="92" spans="1:11" x14ac:dyDescent="0.25">
      <c r="A92" s="15"/>
      <c r="B92" s="17"/>
      <c r="C92" s="17"/>
      <c r="D92" s="16"/>
      <c r="E92" s="20" t="str">
        <f>IF($A92="","",DefaultAnnual)</f>
        <v/>
      </c>
      <c r="F92" s="20" t="str">
        <f>IF($A92="","",DefaultSick)</f>
        <v/>
      </c>
      <c r="G92" s="21" t="str">
        <f>IF($A92="","",Attendance!$I92)</f>
        <v/>
      </c>
      <c r="H92" s="21" t="str">
        <f>IF($A92="","",Attendance!$H92)</f>
        <v/>
      </c>
      <c r="I92" s="21" t="str">
        <f t="shared" si="3"/>
        <v/>
      </c>
      <c r="J92" s="21" t="str">
        <f t="shared" si="4"/>
        <v/>
      </c>
      <c r="K92" s="22" t="str">
        <f t="shared" si="5"/>
        <v/>
      </c>
    </row>
    <row r="93" spans="1:11" x14ac:dyDescent="0.25">
      <c r="A93" s="15"/>
      <c r="B93" s="17"/>
      <c r="C93" s="17"/>
      <c r="D93" s="16"/>
      <c r="E93" s="20" t="str">
        <f>IF($A93="","",DefaultAnnual)</f>
        <v/>
      </c>
      <c r="F93" s="20" t="str">
        <f>IF($A93="","",DefaultSick)</f>
        <v/>
      </c>
      <c r="G93" s="21" t="str">
        <f>IF($A93="","",Attendance!$I93)</f>
        <v/>
      </c>
      <c r="H93" s="21" t="str">
        <f>IF($A93="","",Attendance!$H93)</f>
        <v/>
      </c>
      <c r="I93" s="21" t="str">
        <f t="shared" si="3"/>
        <v/>
      </c>
      <c r="J93" s="21" t="str">
        <f t="shared" si="4"/>
        <v/>
      </c>
      <c r="K93" s="22" t="str">
        <f t="shared" si="5"/>
        <v/>
      </c>
    </row>
    <row r="94" spans="1:11" x14ac:dyDescent="0.25">
      <c r="A94" s="15"/>
      <c r="B94" s="17"/>
      <c r="C94" s="17"/>
      <c r="D94" s="16"/>
      <c r="E94" s="20" t="str">
        <f>IF($A94="","",DefaultAnnual)</f>
        <v/>
      </c>
      <c r="F94" s="20" t="str">
        <f>IF($A94="","",DefaultSick)</f>
        <v/>
      </c>
      <c r="G94" s="21" t="str">
        <f>IF($A94="","",Attendance!$I94)</f>
        <v/>
      </c>
      <c r="H94" s="21" t="str">
        <f>IF($A94="","",Attendance!$H94)</f>
        <v/>
      </c>
      <c r="I94" s="21" t="str">
        <f t="shared" si="3"/>
        <v/>
      </c>
      <c r="J94" s="21" t="str">
        <f t="shared" si="4"/>
        <v/>
      </c>
      <c r="K94" s="22" t="str">
        <f t="shared" si="5"/>
        <v/>
      </c>
    </row>
    <row r="95" spans="1:11" x14ac:dyDescent="0.25">
      <c r="A95" s="15"/>
      <c r="B95" s="17"/>
      <c r="C95" s="17"/>
      <c r="D95" s="16"/>
      <c r="E95" s="20" t="str">
        <f>IF($A95="","",DefaultAnnual)</f>
        <v/>
      </c>
      <c r="F95" s="20" t="str">
        <f>IF($A95="","",DefaultSick)</f>
        <v/>
      </c>
      <c r="G95" s="21" t="str">
        <f>IF($A95="","",Attendance!$I95)</f>
        <v/>
      </c>
      <c r="H95" s="21" t="str">
        <f>IF($A95="","",Attendance!$H95)</f>
        <v/>
      </c>
      <c r="I95" s="21" t="str">
        <f t="shared" si="3"/>
        <v/>
      </c>
      <c r="J95" s="21" t="str">
        <f t="shared" si="4"/>
        <v/>
      </c>
      <c r="K95" s="22" t="str">
        <f t="shared" si="5"/>
        <v/>
      </c>
    </row>
    <row r="96" spans="1:11" x14ac:dyDescent="0.25">
      <c r="A96" s="15"/>
      <c r="B96" s="17"/>
      <c r="C96" s="17"/>
      <c r="D96" s="16"/>
      <c r="E96" s="20" t="str">
        <f>IF($A96="","",DefaultAnnual)</f>
        <v/>
      </c>
      <c r="F96" s="20" t="str">
        <f>IF($A96="","",DefaultSick)</f>
        <v/>
      </c>
      <c r="G96" s="21" t="str">
        <f>IF($A96="","",Attendance!$I96)</f>
        <v/>
      </c>
      <c r="H96" s="21" t="str">
        <f>IF($A96="","",Attendance!$H96)</f>
        <v/>
      </c>
      <c r="I96" s="21" t="str">
        <f t="shared" si="3"/>
        <v/>
      </c>
      <c r="J96" s="21" t="str">
        <f t="shared" si="4"/>
        <v/>
      </c>
      <c r="K96" s="22" t="str">
        <f t="shared" si="5"/>
        <v/>
      </c>
    </row>
    <row r="97" spans="1:11" x14ac:dyDescent="0.25">
      <c r="A97" s="15"/>
      <c r="B97" s="17"/>
      <c r="C97" s="17"/>
      <c r="D97" s="16"/>
      <c r="E97" s="20" t="str">
        <f>IF($A97="","",DefaultAnnual)</f>
        <v/>
      </c>
      <c r="F97" s="20" t="str">
        <f>IF($A97="","",DefaultSick)</f>
        <v/>
      </c>
      <c r="G97" s="21" t="str">
        <f>IF($A97="","",Attendance!$I97)</f>
        <v/>
      </c>
      <c r="H97" s="21" t="str">
        <f>IF($A97="","",Attendance!$H97)</f>
        <v/>
      </c>
      <c r="I97" s="21" t="str">
        <f t="shared" si="3"/>
        <v/>
      </c>
      <c r="J97" s="21" t="str">
        <f t="shared" si="4"/>
        <v/>
      </c>
      <c r="K97" s="22" t="str">
        <f t="shared" si="5"/>
        <v/>
      </c>
    </row>
    <row r="98" spans="1:11" x14ac:dyDescent="0.25">
      <c r="A98" s="15"/>
      <c r="B98" s="17"/>
      <c r="C98" s="17"/>
      <c r="D98" s="16"/>
      <c r="E98" s="20" t="str">
        <f>IF($A98="","",DefaultAnnual)</f>
        <v/>
      </c>
      <c r="F98" s="20" t="str">
        <f>IF($A98="","",DefaultSick)</f>
        <v/>
      </c>
      <c r="G98" s="21" t="str">
        <f>IF($A98="","",Attendance!$I98)</f>
        <v/>
      </c>
      <c r="H98" s="21" t="str">
        <f>IF($A98="","",Attendance!$H98)</f>
        <v/>
      </c>
      <c r="I98" s="21" t="str">
        <f t="shared" si="3"/>
        <v/>
      </c>
      <c r="J98" s="21" t="str">
        <f t="shared" si="4"/>
        <v/>
      </c>
      <c r="K98" s="22" t="str">
        <f t="shared" si="5"/>
        <v/>
      </c>
    </row>
    <row r="99" spans="1:11" x14ac:dyDescent="0.25">
      <c r="A99" s="15"/>
      <c r="B99" s="17"/>
      <c r="C99" s="17"/>
      <c r="D99" s="16"/>
      <c r="E99" s="20" t="str">
        <f>IF($A99="","",DefaultAnnual)</f>
        <v/>
      </c>
      <c r="F99" s="20" t="str">
        <f>IF($A99="","",DefaultSick)</f>
        <v/>
      </c>
      <c r="G99" s="21" t="str">
        <f>IF($A99="","",Attendance!$I99)</f>
        <v/>
      </c>
      <c r="H99" s="21" t="str">
        <f>IF($A99="","",Attendance!$H99)</f>
        <v/>
      </c>
      <c r="I99" s="21" t="str">
        <f t="shared" si="3"/>
        <v/>
      </c>
      <c r="J99" s="21" t="str">
        <f t="shared" si="4"/>
        <v/>
      </c>
      <c r="K99" s="22" t="str">
        <f t="shared" si="5"/>
        <v/>
      </c>
    </row>
    <row r="100" spans="1:11" x14ac:dyDescent="0.25">
      <c r="A100" s="15"/>
      <c r="B100" s="17"/>
      <c r="C100" s="17"/>
      <c r="D100" s="16"/>
      <c r="E100" s="20" t="str">
        <f>IF($A100="","",DefaultAnnual)</f>
        <v/>
      </c>
      <c r="F100" s="20" t="str">
        <f>IF($A100="","",DefaultSick)</f>
        <v/>
      </c>
      <c r="G100" s="21" t="str">
        <f>IF($A100="","",Attendance!$I100)</f>
        <v/>
      </c>
      <c r="H100" s="21" t="str">
        <f>IF($A100="","",Attendance!$H100)</f>
        <v/>
      </c>
      <c r="I100" s="21" t="str">
        <f t="shared" si="3"/>
        <v/>
      </c>
      <c r="J100" s="21" t="str">
        <f t="shared" si="4"/>
        <v/>
      </c>
      <c r="K100" s="22" t="str">
        <f t="shared" si="5"/>
        <v/>
      </c>
    </row>
    <row r="101" spans="1:11" x14ac:dyDescent="0.25">
      <c r="A101" s="15"/>
      <c r="B101" s="17"/>
      <c r="C101" s="17"/>
      <c r="D101" s="16"/>
      <c r="E101" s="20" t="str">
        <f>IF($A101="","",DefaultAnnual)</f>
        <v/>
      </c>
      <c r="F101" s="20" t="str">
        <f>IF($A101="","",DefaultSick)</f>
        <v/>
      </c>
      <c r="G101" s="21" t="str">
        <f>IF($A101="","",Attendance!$I101)</f>
        <v/>
      </c>
      <c r="H101" s="21" t="str">
        <f>IF($A101="","",Attendance!$H101)</f>
        <v/>
      </c>
      <c r="I101" s="21" t="str">
        <f t="shared" si="3"/>
        <v/>
      </c>
      <c r="J101" s="21" t="str">
        <f t="shared" si="4"/>
        <v/>
      </c>
      <c r="K101" s="22" t="str">
        <f t="shared" si="5"/>
        <v/>
      </c>
    </row>
    <row r="102" spans="1:11" x14ac:dyDescent="0.25">
      <c r="A102" s="15"/>
      <c r="B102" s="17"/>
      <c r="C102" s="17"/>
      <c r="D102" s="16"/>
      <c r="E102" s="20" t="str">
        <f>IF($A102="","",DefaultAnnual)</f>
        <v/>
      </c>
      <c r="F102" s="20" t="str">
        <f>IF($A102="","",DefaultSick)</f>
        <v/>
      </c>
      <c r="G102" s="21" t="str">
        <f>IF($A102="","",Attendance!$I102)</f>
        <v/>
      </c>
      <c r="H102" s="21" t="str">
        <f>IF($A102="","",Attendance!$H102)</f>
        <v/>
      </c>
      <c r="I102" s="21" t="str">
        <f t="shared" si="3"/>
        <v/>
      </c>
      <c r="J102" s="21" t="str">
        <f t="shared" si="4"/>
        <v/>
      </c>
      <c r="K102" s="22" t="str">
        <f t="shared" si="5"/>
        <v/>
      </c>
    </row>
    <row r="103" spans="1:11" x14ac:dyDescent="0.25">
      <c r="A103" s="15"/>
      <c r="B103" s="17"/>
      <c r="C103" s="17"/>
      <c r="D103" s="16"/>
      <c r="E103" s="20" t="str">
        <f>IF($A103="","",DefaultAnnual)</f>
        <v/>
      </c>
      <c r="F103" s="20" t="str">
        <f>IF($A103="","",DefaultSick)</f>
        <v/>
      </c>
      <c r="G103" s="21" t="str">
        <f>IF($A103="","",Attendance!$I103)</f>
        <v/>
      </c>
      <c r="H103" s="21" t="str">
        <f>IF($A103="","",Attendance!$H103)</f>
        <v/>
      </c>
      <c r="I103" s="21" t="str">
        <f t="shared" si="3"/>
        <v/>
      </c>
      <c r="J103" s="21" t="str">
        <f t="shared" si="4"/>
        <v/>
      </c>
      <c r="K103" s="22" t="str">
        <f t="shared" si="5"/>
        <v/>
      </c>
    </row>
    <row r="104" spans="1:11" x14ac:dyDescent="0.25">
      <c r="A104" s="26"/>
      <c r="B104" s="27"/>
      <c r="C104" s="27"/>
      <c r="D104" s="28"/>
      <c r="E104" s="29" t="str">
        <f>IF($A104="","",DefaultAnnual)</f>
        <v/>
      </c>
      <c r="F104" s="29" t="str">
        <f>IF($A104="","",DefaultSick)</f>
        <v/>
      </c>
      <c r="G104" s="30" t="str">
        <f>IF($A104="","",Attendance!$I104)</f>
        <v/>
      </c>
      <c r="H104" s="30" t="str">
        <f>IF($A104="","",Attendance!$H104)</f>
        <v/>
      </c>
      <c r="I104" s="30" t="str">
        <f t="shared" si="3"/>
        <v/>
      </c>
      <c r="J104" s="30" t="str">
        <f t="shared" si="4"/>
        <v/>
      </c>
      <c r="K104" s="31" t="str">
        <f t="shared" si="5"/>
        <v/>
      </c>
    </row>
  </sheetData>
  <mergeCells count="2">
    <mergeCell ref="A1:K1"/>
    <mergeCell ref="A2:K2"/>
  </mergeCells>
  <conditionalFormatting sqref="I5:J104">
    <cfRule type="cellIs" dxfId="6" priority="1" operator="lessThanOrEqual">
      <formula>5</formula>
    </cfRule>
  </conditionalFormatting>
  <dataValidations count="3">
    <dataValidation type="list" allowBlank="1" showInputMessage="1" showErrorMessage="1" sqref="C5:C104" xr:uid="{D3320CA1-7A8F-41C0-B45C-BE30DB2A761F}">
      <formula1>DepartmentList</formula1>
    </dataValidation>
    <dataValidation type="list" allowBlank="1" showInputMessage="1" showErrorMessage="1" sqref="K5:K104" xr:uid="{068F4690-43FF-45CB-9009-1F593D0286DF}">
      <formula1>"Yes,No"</formula1>
    </dataValidation>
    <dataValidation type="decimal" operator="greaterThanOrEqual" allowBlank="1" showInputMessage="1" showErrorMessage="1" sqref="E5:F104" xr:uid="{CE092A70-7A35-4D0C-A52B-55FEB267D2A8}">
      <formula1>0</formula1>
    </dataValidation>
  </dataValidations>
  <printOptions horizontalCentered="1"/>
  <pageMargins left="0.7" right="0.7" top="0.75" bottom="0.75" header="0.3" footer="0.3"/>
  <pageSetup paperSize="9" orientation="landscape" r:id="rId1"/>
  <headerFooter>
    <oddHeader>&amp;C&amp;"Aptos"&amp;10&amp;K0000FF Classification: Confidential &amp;1#_x000D_</oddHeader>
    <oddFooter xml:space="preserve">&amp;C_x000D_&amp;1#&amp;"Aptos"&amp;10&amp;K0000FF Classification: Confidential 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D62C7-9216-4CDA-938B-2CC15CBD6F74}">
  <dimension ref="A1:AO104"/>
  <sheetViews>
    <sheetView workbookViewId="0">
      <selection sqref="A1:AO2"/>
    </sheetView>
  </sheetViews>
  <sheetFormatPr defaultRowHeight="15" x14ac:dyDescent="0.25"/>
  <cols>
    <col min="1" max="1" width="16.140625" customWidth="1"/>
    <col min="2" max="2" width="27.5703125" customWidth="1"/>
    <col min="3" max="3" width="22.85546875" customWidth="1"/>
    <col min="4" max="10" width="13.28515625" customWidth="1"/>
    <col min="11" max="41" width="11.85546875" customWidth="1"/>
  </cols>
  <sheetData>
    <row r="1" spans="1:41" ht="30" customHeight="1" x14ac:dyDescent="0.25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" customHeight="1" x14ac:dyDescent="0.25">
      <c r="A2" s="3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4" spans="1:41" ht="30" x14ac:dyDescent="0.25">
      <c r="A4" s="7" t="s">
        <v>52</v>
      </c>
      <c r="B4" s="7" t="s">
        <v>53</v>
      </c>
      <c r="C4" s="7" t="s">
        <v>39</v>
      </c>
      <c r="D4" s="7" t="s">
        <v>61</v>
      </c>
      <c r="E4" s="7" t="s">
        <v>64</v>
      </c>
      <c r="F4" s="7" t="s">
        <v>65</v>
      </c>
      <c r="G4" s="7" t="s">
        <v>31</v>
      </c>
      <c r="H4" s="7" t="s">
        <v>33</v>
      </c>
      <c r="I4" s="7" t="s">
        <v>35</v>
      </c>
      <c r="J4" s="7" t="s">
        <v>66</v>
      </c>
      <c r="K4" s="32">
        <f>IF(COLUMN()-COLUMN($K$4)+1&lt;=DAY(EOMONTH(ReportMonth,0)),ReportMonth+COLUMN()-COLUMN($K$4),"")</f>
        <v>46266</v>
      </c>
      <c r="L4" s="32">
        <f>IF(COLUMN()-COLUMN($K$4)+1&lt;=DAY(EOMONTH(ReportMonth,0)),ReportMonth+COLUMN()-COLUMN($K$4),"")</f>
        <v>46267</v>
      </c>
      <c r="M4" s="32">
        <f>IF(COLUMN()-COLUMN($K$4)+1&lt;=DAY(EOMONTH(ReportMonth,0)),ReportMonth+COLUMN()-COLUMN($K$4),"")</f>
        <v>46268</v>
      </c>
      <c r="N4" s="32">
        <f>IF(COLUMN()-COLUMN($K$4)+1&lt;=DAY(EOMONTH(ReportMonth,0)),ReportMonth+COLUMN()-COLUMN($K$4),"")</f>
        <v>46269</v>
      </c>
      <c r="O4" s="32">
        <f>IF(COLUMN()-COLUMN($K$4)+1&lt;=DAY(EOMONTH(ReportMonth,0)),ReportMonth+COLUMN()-COLUMN($K$4),"")</f>
        <v>46270</v>
      </c>
      <c r="P4" s="32">
        <f>IF(COLUMN()-COLUMN($K$4)+1&lt;=DAY(EOMONTH(ReportMonth,0)),ReportMonth+COLUMN()-COLUMN($K$4),"")</f>
        <v>46271</v>
      </c>
      <c r="Q4" s="32">
        <f>IF(COLUMN()-COLUMN($K$4)+1&lt;=DAY(EOMONTH(ReportMonth,0)),ReportMonth+COLUMN()-COLUMN($K$4),"")</f>
        <v>46272</v>
      </c>
      <c r="R4" s="32">
        <f>IF(COLUMN()-COLUMN($K$4)+1&lt;=DAY(EOMONTH(ReportMonth,0)),ReportMonth+COLUMN()-COLUMN($K$4),"")</f>
        <v>46273</v>
      </c>
      <c r="S4" s="32">
        <f>IF(COLUMN()-COLUMN($K$4)+1&lt;=DAY(EOMONTH(ReportMonth,0)),ReportMonth+COLUMN()-COLUMN($K$4),"")</f>
        <v>46274</v>
      </c>
      <c r="T4" s="32">
        <f>IF(COLUMN()-COLUMN($K$4)+1&lt;=DAY(EOMONTH(ReportMonth,0)),ReportMonth+COLUMN()-COLUMN($K$4),"")</f>
        <v>46275</v>
      </c>
      <c r="U4" s="32">
        <f>IF(COLUMN()-COLUMN($K$4)+1&lt;=DAY(EOMONTH(ReportMonth,0)),ReportMonth+COLUMN()-COLUMN($K$4),"")</f>
        <v>46276</v>
      </c>
      <c r="V4" s="32">
        <f>IF(COLUMN()-COLUMN($K$4)+1&lt;=DAY(EOMONTH(ReportMonth,0)),ReportMonth+COLUMN()-COLUMN($K$4),"")</f>
        <v>46277</v>
      </c>
      <c r="W4" s="32">
        <f>IF(COLUMN()-COLUMN($K$4)+1&lt;=DAY(EOMONTH(ReportMonth,0)),ReportMonth+COLUMN()-COLUMN($K$4),"")</f>
        <v>46278</v>
      </c>
      <c r="X4" s="32">
        <f>IF(COLUMN()-COLUMN($K$4)+1&lt;=DAY(EOMONTH(ReportMonth,0)),ReportMonth+COLUMN()-COLUMN($K$4),"")</f>
        <v>46279</v>
      </c>
      <c r="Y4" s="32">
        <f>IF(COLUMN()-COLUMN($K$4)+1&lt;=DAY(EOMONTH(ReportMonth,0)),ReportMonth+COLUMN()-COLUMN($K$4),"")</f>
        <v>46280</v>
      </c>
      <c r="Z4" s="32">
        <f>IF(COLUMN()-COLUMN($K$4)+1&lt;=DAY(EOMONTH(ReportMonth,0)),ReportMonth+COLUMN()-COLUMN($K$4),"")</f>
        <v>46281</v>
      </c>
      <c r="AA4" s="32">
        <f>IF(COLUMN()-COLUMN($K$4)+1&lt;=DAY(EOMONTH(ReportMonth,0)),ReportMonth+COLUMN()-COLUMN($K$4),"")</f>
        <v>46282</v>
      </c>
      <c r="AB4" s="32">
        <f>IF(COLUMN()-COLUMN($K$4)+1&lt;=DAY(EOMONTH(ReportMonth,0)),ReportMonth+COLUMN()-COLUMN($K$4),"")</f>
        <v>46283</v>
      </c>
      <c r="AC4" s="32">
        <f>IF(COLUMN()-COLUMN($K$4)+1&lt;=DAY(EOMONTH(ReportMonth,0)),ReportMonth+COLUMN()-COLUMN($K$4),"")</f>
        <v>46284</v>
      </c>
      <c r="AD4" s="32">
        <f>IF(COLUMN()-COLUMN($K$4)+1&lt;=DAY(EOMONTH(ReportMonth,0)),ReportMonth+COLUMN()-COLUMN($K$4),"")</f>
        <v>46285</v>
      </c>
      <c r="AE4" s="32">
        <f>IF(COLUMN()-COLUMN($K$4)+1&lt;=DAY(EOMONTH(ReportMonth,0)),ReportMonth+COLUMN()-COLUMN($K$4),"")</f>
        <v>46286</v>
      </c>
      <c r="AF4" s="32">
        <f>IF(COLUMN()-COLUMN($K$4)+1&lt;=DAY(EOMONTH(ReportMonth,0)),ReportMonth+COLUMN()-COLUMN($K$4),"")</f>
        <v>46287</v>
      </c>
      <c r="AG4" s="32">
        <f>IF(COLUMN()-COLUMN($K$4)+1&lt;=DAY(EOMONTH(ReportMonth,0)),ReportMonth+COLUMN()-COLUMN($K$4),"")</f>
        <v>46288</v>
      </c>
      <c r="AH4" s="32">
        <f>IF(COLUMN()-COLUMN($K$4)+1&lt;=DAY(EOMONTH(ReportMonth,0)),ReportMonth+COLUMN()-COLUMN($K$4),"")</f>
        <v>46289</v>
      </c>
      <c r="AI4" s="32">
        <f>IF(COLUMN()-COLUMN($K$4)+1&lt;=DAY(EOMONTH(ReportMonth,0)),ReportMonth+COLUMN()-COLUMN($K$4),"")</f>
        <v>46290</v>
      </c>
      <c r="AJ4" s="32">
        <f>IF(COLUMN()-COLUMN($K$4)+1&lt;=DAY(EOMONTH(ReportMonth,0)),ReportMonth+COLUMN()-COLUMN($K$4),"")</f>
        <v>46291</v>
      </c>
      <c r="AK4" s="32">
        <f>IF(COLUMN()-COLUMN($K$4)+1&lt;=DAY(EOMONTH(ReportMonth,0)),ReportMonth+COLUMN()-COLUMN($K$4),"")</f>
        <v>46292</v>
      </c>
      <c r="AL4" s="32">
        <f>IF(COLUMN()-COLUMN($K$4)+1&lt;=DAY(EOMONTH(ReportMonth,0)),ReportMonth+COLUMN()-COLUMN($K$4),"")</f>
        <v>46293</v>
      </c>
      <c r="AM4" s="32">
        <f>IF(COLUMN()-COLUMN($K$4)+1&lt;=DAY(EOMONTH(ReportMonth,0)),ReportMonth+COLUMN()-COLUMN($K$4),"")</f>
        <v>46294</v>
      </c>
      <c r="AN4" s="32">
        <f>IF(COLUMN()-COLUMN($K$4)+1&lt;=DAY(EOMONTH(ReportMonth,0)),ReportMonth+COLUMN()-COLUMN($K$4),"")</f>
        <v>46295</v>
      </c>
      <c r="AO4" s="32" t="str">
        <f>IF(COLUMN()-COLUMN($K$4)+1&lt;=DAY(EOMONTH(ReportMonth,0)),ReportMonth+COLUMN()-COLUMN($K$4),"")</f>
        <v/>
      </c>
    </row>
    <row r="5" spans="1:41" x14ac:dyDescent="0.25">
      <c r="A5" s="19" t="str">
        <f>IF(Employees!A5="","",Employees!A5)</f>
        <v/>
      </c>
      <c r="B5" s="19" t="str">
        <f>IF($A5="","",Employees!B5)</f>
        <v/>
      </c>
      <c r="C5" s="19" t="str">
        <f>IF($A5="","",Employees!C5)</f>
        <v/>
      </c>
      <c r="D5" s="19" t="str">
        <f>IF($A5="","",Employees!K5)</f>
        <v/>
      </c>
      <c r="E5" s="21" t="str">
        <f>IF(OR($A5="",$D5&lt;&gt;"Yes"),"",NETWORKDAYS.INTL(MAX(Employees!$D5,ReportMonth),EOMONTH(ReportMonth,0),WeekendCode,HolidayDates))</f>
        <v/>
      </c>
      <c r="F5" s="21" t="str">
        <f>IF($A5="","",COUNTIF($K5:$AO5,"Present")+0.5*COUNTIF($K5:$AO5,"Half Day"))</f>
        <v/>
      </c>
      <c r="G5" s="21" t="str">
        <f>IF($A5="","",COUNTIF($K5:$AO5,"Absent"))</f>
        <v/>
      </c>
      <c r="H5" s="21" t="str">
        <f>IF($A5="","",COUNTIF($K5:$AO5,"Sick Leave"))</f>
        <v/>
      </c>
      <c r="I5" s="21" t="str">
        <f>IF($A5="","",COUNTIF($K5:$AO5,"Annual Leave"))</f>
        <v/>
      </c>
      <c r="J5" s="21" t="str">
        <f>IF($A5="","",COUNTIF($K5:$AO5,"Half Day"))</f>
        <v/>
      </c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</row>
    <row r="6" spans="1:41" x14ac:dyDescent="0.25">
      <c r="A6" s="19" t="str">
        <f>IF(Employees!A6="","",Employees!A6)</f>
        <v/>
      </c>
      <c r="B6" s="19" t="str">
        <f>IF($A6="","",Employees!B6)</f>
        <v/>
      </c>
      <c r="C6" s="19" t="str">
        <f>IF($A6="","",Employees!C6)</f>
        <v/>
      </c>
      <c r="D6" s="19" t="str">
        <f>IF($A6="","",Employees!K6)</f>
        <v/>
      </c>
      <c r="E6" s="21" t="str">
        <f>IF(OR($A6="",$D6&lt;&gt;"Yes"),"",NETWORKDAYS.INTL(MAX(Employees!$D6,ReportMonth),EOMONTH(ReportMonth,0),WeekendCode,HolidayDates))</f>
        <v/>
      </c>
      <c r="F6" s="21" t="str">
        <f t="shared" ref="F6:F69" si="0">IF($A6="","",COUNTIF($K6:$AO6,"Present")+0.5*COUNTIF($K6:$AO6,"Half Day"))</f>
        <v/>
      </c>
      <c r="G6" s="21" t="str">
        <f t="shared" ref="G6:G69" si="1">IF($A6="","",COUNTIF($K6:$AO6,"Absent"))</f>
        <v/>
      </c>
      <c r="H6" s="21" t="str">
        <f t="shared" ref="H6:H69" si="2">IF($A6="","",COUNTIF($K6:$AO6,"Sick Leave"))</f>
        <v/>
      </c>
      <c r="I6" s="21" t="str">
        <f t="shared" ref="I6:I69" si="3">IF($A6="","",COUNTIF($K6:$AO6,"Annual Leave"))</f>
        <v/>
      </c>
      <c r="J6" s="21" t="str">
        <f t="shared" ref="J6:J69" si="4">IF($A6="","",COUNTIF($K6:$AO6,"Half Day"))</f>
        <v/>
      </c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</row>
    <row r="7" spans="1:41" x14ac:dyDescent="0.25">
      <c r="A7" s="19" t="str">
        <f>IF(Employees!A7="","",Employees!A7)</f>
        <v/>
      </c>
      <c r="B7" s="19" t="str">
        <f>IF($A7="","",Employees!B7)</f>
        <v/>
      </c>
      <c r="C7" s="19" t="str">
        <f>IF($A7="","",Employees!C7)</f>
        <v/>
      </c>
      <c r="D7" s="19" t="str">
        <f>IF($A7="","",Employees!K7)</f>
        <v/>
      </c>
      <c r="E7" s="21" t="str">
        <f>IF(OR($A7="",$D7&lt;&gt;"Yes"),"",NETWORKDAYS.INTL(MAX(Employees!$D7,ReportMonth),EOMONTH(ReportMonth,0),WeekendCode,HolidayDates))</f>
        <v/>
      </c>
      <c r="F7" s="21" t="str">
        <f t="shared" si="0"/>
        <v/>
      </c>
      <c r="G7" s="21" t="str">
        <f t="shared" si="1"/>
        <v/>
      </c>
      <c r="H7" s="21" t="str">
        <f t="shared" si="2"/>
        <v/>
      </c>
      <c r="I7" s="21" t="str">
        <f t="shared" si="3"/>
        <v/>
      </c>
      <c r="J7" s="21" t="str">
        <f t="shared" si="4"/>
        <v/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</row>
    <row r="8" spans="1:41" x14ac:dyDescent="0.25">
      <c r="A8" s="19" t="str">
        <f>IF(Employees!A8="","",Employees!A8)</f>
        <v/>
      </c>
      <c r="B8" s="19" t="str">
        <f>IF($A8="","",Employees!B8)</f>
        <v/>
      </c>
      <c r="C8" s="19" t="str">
        <f>IF($A8="","",Employees!C8)</f>
        <v/>
      </c>
      <c r="D8" s="19" t="str">
        <f>IF($A8="","",Employees!K8)</f>
        <v/>
      </c>
      <c r="E8" s="21" t="str">
        <f>IF(OR($A8="",$D8&lt;&gt;"Yes"),"",NETWORKDAYS.INTL(MAX(Employees!$D8,ReportMonth),EOMONTH(ReportMonth,0),WeekendCode,HolidayDates))</f>
        <v/>
      </c>
      <c r="F8" s="21" t="str">
        <f t="shared" si="0"/>
        <v/>
      </c>
      <c r="G8" s="21" t="str">
        <f t="shared" si="1"/>
        <v/>
      </c>
      <c r="H8" s="21" t="str">
        <f t="shared" si="2"/>
        <v/>
      </c>
      <c r="I8" s="21" t="str">
        <f t="shared" si="3"/>
        <v/>
      </c>
      <c r="J8" s="21" t="str">
        <f t="shared" si="4"/>
        <v/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</row>
    <row r="9" spans="1:41" x14ac:dyDescent="0.25">
      <c r="A9" s="19" t="str">
        <f>IF(Employees!A9="","",Employees!A9)</f>
        <v/>
      </c>
      <c r="B9" s="19" t="str">
        <f>IF($A9="","",Employees!B9)</f>
        <v/>
      </c>
      <c r="C9" s="19" t="str">
        <f>IF($A9="","",Employees!C9)</f>
        <v/>
      </c>
      <c r="D9" s="19" t="str">
        <f>IF($A9="","",Employees!K9)</f>
        <v/>
      </c>
      <c r="E9" s="21" t="str">
        <f>IF(OR($A9="",$D9&lt;&gt;"Yes"),"",NETWORKDAYS.INTL(MAX(Employees!$D9,ReportMonth),EOMONTH(ReportMonth,0),WeekendCode,HolidayDates))</f>
        <v/>
      </c>
      <c r="F9" s="21" t="str">
        <f t="shared" si="0"/>
        <v/>
      </c>
      <c r="G9" s="21" t="str">
        <f t="shared" si="1"/>
        <v/>
      </c>
      <c r="H9" s="21" t="str">
        <f t="shared" si="2"/>
        <v/>
      </c>
      <c r="I9" s="21" t="str">
        <f t="shared" si="3"/>
        <v/>
      </c>
      <c r="J9" s="21" t="str">
        <f t="shared" si="4"/>
        <v/>
      </c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</row>
    <row r="10" spans="1:41" x14ac:dyDescent="0.25">
      <c r="A10" s="19" t="str">
        <f>IF(Employees!A10="","",Employees!A10)</f>
        <v/>
      </c>
      <c r="B10" s="19" t="str">
        <f>IF($A10="","",Employees!B10)</f>
        <v/>
      </c>
      <c r="C10" s="19" t="str">
        <f>IF($A10="","",Employees!C10)</f>
        <v/>
      </c>
      <c r="D10" s="19" t="str">
        <f>IF($A10="","",Employees!K10)</f>
        <v/>
      </c>
      <c r="E10" s="21" t="str">
        <f>IF(OR($A10="",$D10&lt;&gt;"Yes"),"",NETWORKDAYS.INTL(MAX(Employees!$D10,ReportMonth),EOMONTH(ReportMonth,0),WeekendCode,HolidayDates))</f>
        <v/>
      </c>
      <c r="F10" s="21" t="str">
        <f t="shared" si="0"/>
        <v/>
      </c>
      <c r="G10" s="21" t="str">
        <f t="shared" si="1"/>
        <v/>
      </c>
      <c r="H10" s="21" t="str">
        <f t="shared" si="2"/>
        <v/>
      </c>
      <c r="I10" s="21" t="str">
        <f t="shared" si="3"/>
        <v/>
      </c>
      <c r="J10" s="21" t="str">
        <f t="shared" si="4"/>
        <v/>
      </c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</row>
    <row r="11" spans="1:41" x14ac:dyDescent="0.25">
      <c r="A11" s="19" t="str">
        <f>IF(Employees!A11="","",Employees!A11)</f>
        <v/>
      </c>
      <c r="B11" s="19" t="str">
        <f>IF($A11="","",Employees!B11)</f>
        <v/>
      </c>
      <c r="C11" s="19" t="str">
        <f>IF($A11="","",Employees!C11)</f>
        <v/>
      </c>
      <c r="D11" s="19" t="str">
        <f>IF($A11="","",Employees!K11)</f>
        <v/>
      </c>
      <c r="E11" s="21" t="str">
        <f>IF(OR($A11="",$D11&lt;&gt;"Yes"),"",NETWORKDAYS.INTL(MAX(Employees!$D11,ReportMonth),EOMONTH(ReportMonth,0),WeekendCode,HolidayDates))</f>
        <v/>
      </c>
      <c r="F11" s="21" t="str">
        <f t="shared" si="0"/>
        <v/>
      </c>
      <c r="G11" s="21" t="str">
        <f t="shared" si="1"/>
        <v/>
      </c>
      <c r="H11" s="21" t="str">
        <f t="shared" si="2"/>
        <v/>
      </c>
      <c r="I11" s="21" t="str">
        <f t="shared" si="3"/>
        <v/>
      </c>
      <c r="J11" s="21" t="str">
        <f t="shared" si="4"/>
        <v/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</row>
    <row r="12" spans="1:41" x14ac:dyDescent="0.25">
      <c r="A12" s="19" t="str">
        <f>IF(Employees!A12="","",Employees!A12)</f>
        <v/>
      </c>
      <c r="B12" s="19" t="str">
        <f>IF($A12="","",Employees!B12)</f>
        <v/>
      </c>
      <c r="C12" s="19" t="str">
        <f>IF($A12="","",Employees!C12)</f>
        <v/>
      </c>
      <c r="D12" s="19" t="str">
        <f>IF($A12="","",Employees!K12)</f>
        <v/>
      </c>
      <c r="E12" s="21" t="str">
        <f>IF(OR($A12="",$D12&lt;&gt;"Yes"),"",NETWORKDAYS.INTL(MAX(Employees!$D12,ReportMonth),EOMONTH(ReportMonth,0),WeekendCode,HolidayDates))</f>
        <v/>
      </c>
      <c r="F12" s="21" t="str">
        <f t="shared" si="0"/>
        <v/>
      </c>
      <c r="G12" s="21" t="str">
        <f t="shared" si="1"/>
        <v/>
      </c>
      <c r="H12" s="21" t="str">
        <f t="shared" si="2"/>
        <v/>
      </c>
      <c r="I12" s="21" t="str">
        <f t="shared" si="3"/>
        <v/>
      </c>
      <c r="J12" s="21" t="str">
        <f t="shared" si="4"/>
        <v/>
      </c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</row>
    <row r="13" spans="1:41" x14ac:dyDescent="0.25">
      <c r="A13" s="19" t="str">
        <f>IF(Employees!A13="","",Employees!A13)</f>
        <v/>
      </c>
      <c r="B13" s="19" t="str">
        <f>IF($A13="","",Employees!B13)</f>
        <v/>
      </c>
      <c r="C13" s="19" t="str">
        <f>IF($A13="","",Employees!C13)</f>
        <v/>
      </c>
      <c r="D13" s="19" t="str">
        <f>IF($A13="","",Employees!K13)</f>
        <v/>
      </c>
      <c r="E13" s="21" t="str">
        <f>IF(OR($A13="",$D13&lt;&gt;"Yes"),"",NETWORKDAYS.INTL(MAX(Employees!$D13,ReportMonth),EOMONTH(ReportMonth,0),WeekendCode,HolidayDates))</f>
        <v/>
      </c>
      <c r="F13" s="21" t="str">
        <f t="shared" si="0"/>
        <v/>
      </c>
      <c r="G13" s="21" t="str">
        <f t="shared" si="1"/>
        <v/>
      </c>
      <c r="H13" s="21" t="str">
        <f t="shared" si="2"/>
        <v/>
      </c>
      <c r="I13" s="21" t="str">
        <f t="shared" si="3"/>
        <v/>
      </c>
      <c r="J13" s="21" t="str">
        <f t="shared" si="4"/>
        <v/>
      </c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</row>
    <row r="14" spans="1:41" x14ac:dyDescent="0.25">
      <c r="A14" s="19" t="str">
        <f>IF(Employees!A14="","",Employees!A14)</f>
        <v/>
      </c>
      <c r="B14" s="19" t="str">
        <f>IF($A14="","",Employees!B14)</f>
        <v/>
      </c>
      <c r="C14" s="19" t="str">
        <f>IF($A14="","",Employees!C14)</f>
        <v/>
      </c>
      <c r="D14" s="19" t="str">
        <f>IF($A14="","",Employees!K14)</f>
        <v/>
      </c>
      <c r="E14" s="21" t="str">
        <f>IF(OR($A14="",$D14&lt;&gt;"Yes"),"",NETWORKDAYS.INTL(MAX(Employees!$D14,ReportMonth),EOMONTH(ReportMonth,0),WeekendCode,HolidayDates))</f>
        <v/>
      </c>
      <c r="F14" s="21" t="str">
        <f t="shared" si="0"/>
        <v/>
      </c>
      <c r="G14" s="21" t="str">
        <f t="shared" si="1"/>
        <v/>
      </c>
      <c r="H14" s="21" t="str">
        <f t="shared" si="2"/>
        <v/>
      </c>
      <c r="I14" s="21" t="str">
        <f t="shared" si="3"/>
        <v/>
      </c>
      <c r="J14" s="21" t="str">
        <f t="shared" si="4"/>
        <v/>
      </c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</row>
    <row r="15" spans="1:41" x14ac:dyDescent="0.25">
      <c r="A15" s="19" t="str">
        <f>IF(Employees!A15="","",Employees!A15)</f>
        <v/>
      </c>
      <c r="B15" s="19" t="str">
        <f>IF($A15="","",Employees!B15)</f>
        <v/>
      </c>
      <c r="C15" s="19" t="str">
        <f>IF($A15="","",Employees!C15)</f>
        <v/>
      </c>
      <c r="D15" s="19" t="str">
        <f>IF($A15="","",Employees!K15)</f>
        <v/>
      </c>
      <c r="E15" s="21" t="str">
        <f>IF(OR($A15="",$D15&lt;&gt;"Yes"),"",NETWORKDAYS.INTL(MAX(Employees!$D15,ReportMonth),EOMONTH(ReportMonth,0),WeekendCode,HolidayDates))</f>
        <v/>
      </c>
      <c r="F15" s="21" t="str">
        <f t="shared" si="0"/>
        <v/>
      </c>
      <c r="G15" s="21" t="str">
        <f t="shared" si="1"/>
        <v/>
      </c>
      <c r="H15" s="21" t="str">
        <f t="shared" si="2"/>
        <v/>
      </c>
      <c r="I15" s="21" t="str">
        <f t="shared" si="3"/>
        <v/>
      </c>
      <c r="J15" s="21" t="str">
        <f t="shared" si="4"/>
        <v/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</row>
    <row r="16" spans="1:41" x14ac:dyDescent="0.25">
      <c r="A16" s="19" t="str">
        <f>IF(Employees!A16="","",Employees!A16)</f>
        <v/>
      </c>
      <c r="B16" s="19" t="str">
        <f>IF($A16="","",Employees!B16)</f>
        <v/>
      </c>
      <c r="C16" s="19" t="str">
        <f>IF($A16="","",Employees!C16)</f>
        <v/>
      </c>
      <c r="D16" s="19" t="str">
        <f>IF($A16="","",Employees!K16)</f>
        <v/>
      </c>
      <c r="E16" s="21" t="str">
        <f>IF(OR($A16="",$D16&lt;&gt;"Yes"),"",NETWORKDAYS.INTL(MAX(Employees!$D16,ReportMonth),EOMONTH(ReportMonth,0),WeekendCode,HolidayDates))</f>
        <v/>
      </c>
      <c r="F16" s="21" t="str">
        <f t="shared" si="0"/>
        <v/>
      </c>
      <c r="G16" s="21" t="str">
        <f t="shared" si="1"/>
        <v/>
      </c>
      <c r="H16" s="21" t="str">
        <f t="shared" si="2"/>
        <v/>
      </c>
      <c r="I16" s="21" t="str">
        <f t="shared" si="3"/>
        <v/>
      </c>
      <c r="J16" s="21" t="str">
        <f t="shared" si="4"/>
        <v/>
      </c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</row>
    <row r="17" spans="1:41" x14ac:dyDescent="0.25">
      <c r="A17" s="19" t="str">
        <f>IF(Employees!A17="","",Employees!A17)</f>
        <v/>
      </c>
      <c r="B17" s="19" t="str">
        <f>IF($A17="","",Employees!B17)</f>
        <v/>
      </c>
      <c r="C17" s="19" t="str">
        <f>IF($A17="","",Employees!C17)</f>
        <v/>
      </c>
      <c r="D17" s="19" t="str">
        <f>IF($A17="","",Employees!K17)</f>
        <v/>
      </c>
      <c r="E17" s="21" t="str">
        <f>IF(OR($A17="",$D17&lt;&gt;"Yes"),"",NETWORKDAYS.INTL(MAX(Employees!$D17,ReportMonth),EOMONTH(ReportMonth,0),WeekendCode,HolidayDates))</f>
        <v/>
      </c>
      <c r="F17" s="21" t="str">
        <f t="shared" si="0"/>
        <v/>
      </c>
      <c r="G17" s="21" t="str">
        <f t="shared" si="1"/>
        <v/>
      </c>
      <c r="H17" s="21" t="str">
        <f t="shared" si="2"/>
        <v/>
      </c>
      <c r="I17" s="21" t="str">
        <f t="shared" si="3"/>
        <v/>
      </c>
      <c r="J17" s="21" t="str">
        <f t="shared" si="4"/>
        <v/>
      </c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</row>
    <row r="18" spans="1:41" x14ac:dyDescent="0.25">
      <c r="A18" s="19" t="str">
        <f>IF(Employees!A18="","",Employees!A18)</f>
        <v/>
      </c>
      <c r="B18" s="19" t="str">
        <f>IF($A18="","",Employees!B18)</f>
        <v/>
      </c>
      <c r="C18" s="19" t="str">
        <f>IF($A18="","",Employees!C18)</f>
        <v/>
      </c>
      <c r="D18" s="19" t="str">
        <f>IF($A18="","",Employees!K18)</f>
        <v/>
      </c>
      <c r="E18" s="21" t="str">
        <f>IF(OR($A18="",$D18&lt;&gt;"Yes"),"",NETWORKDAYS.INTL(MAX(Employees!$D18,ReportMonth),EOMONTH(ReportMonth,0),WeekendCode,HolidayDates))</f>
        <v/>
      </c>
      <c r="F18" s="21" t="str">
        <f t="shared" si="0"/>
        <v/>
      </c>
      <c r="G18" s="21" t="str">
        <f t="shared" si="1"/>
        <v/>
      </c>
      <c r="H18" s="21" t="str">
        <f t="shared" si="2"/>
        <v/>
      </c>
      <c r="I18" s="21" t="str">
        <f t="shared" si="3"/>
        <v/>
      </c>
      <c r="J18" s="21" t="str">
        <f t="shared" si="4"/>
        <v/>
      </c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</row>
    <row r="19" spans="1:41" x14ac:dyDescent="0.25">
      <c r="A19" s="19" t="str">
        <f>IF(Employees!A19="","",Employees!A19)</f>
        <v/>
      </c>
      <c r="B19" s="19" t="str">
        <f>IF($A19="","",Employees!B19)</f>
        <v/>
      </c>
      <c r="C19" s="19" t="str">
        <f>IF($A19="","",Employees!C19)</f>
        <v/>
      </c>
      <c r="D19" s="19" t="str">
        <f>IF($A19="","",Employees!K19)</f>
        <v/>
      </c>
      <c r="E19" s="21" t="str">
        <f>IF(OR($A19="",$D19&lt;&gt;"Yes"),"",NETWORKDAYS.INTL(MAX(Employees!$D19,ReportMonth),EOMONTH(ReportMonth,0),WeekendCode,HolidayDates))</f>
        <v/>
      </c>
      <c r="F19" s="21" t="str">
        <f t="shared" si="0"/>
        <v/>
      </c>
      <c r="G19" s="21" t="str">
        <f t="shared" si="1"/>
        <v/>
      </c>
      <c r="H19" s="21" t="str">
        <f t="shared" si="2"/>
        <v/>
      </c>
      <c r="I19" s="21" t="str">
        <f t="shared" si="3"/>
        <v/>
      </c>
      <c r="J19" s="21" t="str">
        <f t="shared" si="4"/>
        <v/>
      </c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</row>
    <row r="20" spans="1:41" x14ac:dyDescent="0.25">
      <c r="A20" s="19" t="str">
        <f>IF(Employees!A20="","",Employees!A20)</f>
        <v/>
      </c>
      <c r="B20" s="19" t="str">
        <f>IF($A20="","",Employees!B20)</f>
        <v/>
      </c>
      <c r="C20" s="19" t="str">
        <f>IF($A20="","",Employees!C20)</f>
        <v/>
      </c>
      <c r="D20" s="19" t="str">
        <f>IF($A20="","",Employees!K20)</f>
        <v/>
      </c>
      <c r="E20" s="21" t="str">
        <f>IF(OR($A20="",$D20&lt;&gt;"Yes"),"",NETWORKDAYS.INTL(MAX(Employees!$D20,ReportMonth),EOMONTH(ReportMonth,0),WeekendCode,HolidayDates))</f>
        <v/>
      </c>
      <c r="F20" s="21" t="str">
        <f t="shared" si="0"/>
        <v/>
      </c>
      <c r="G20" s="21" t="str">
        <f t="shared" si="1"/>
        <v/>
      </c>
      <c r="H20" s="21" t="str">
        <f t="shared" si="2"/>
        <v/>
      </c>
      <c r="I20" s="21" t="str">
        <f t="shared" si="3"/>
        <v/>
      </c>
      <c r="J20" s="21" t="str">
        <f t="shared" si="4"/>
        <v/>
      </c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</row>
    <row r="21" spans="1:41" x14ac:dyDescent="0.25">
      <c r="A21" s="19" t="str">
        <f>IF(Employees!A21="","",Employees!A21)</f>
        <v/>
      </c>
      <c r="B21" s="19" t="str">
        <f>IF($A21="","",Employees!B21)</f>
        <v/>
      </c>
      <c r="C21" s="19" t="str">
        <f>IF($A21="","",Employees!C21)</f>
        <v/>
      </c>
      <c r="D21" s="19" t="str">
        <f>IF($A21="","",Employees!K21)</f>
        <v/>
      </c>
      <c r="E21" s="21" t="str">
        <f>IF(OR($A21="",$D21&lt;&gt;"Yes"),"",NETWORKDAYS.INTL(MAX(Employees!$D21,ReportMonth),EOMONTH(ReportMonth,0),WeekendCode,HolidayDates))</f>
        <v/>
      </c>
      <c r="F21" s="21" t="str">
        <f t="shared" si="0"/>
        <v/>
      </c>
      <c r="G21" s="21" t="str">
        <f t="shared" si="1"/>
        <v/>
      </c>
      <c r="H21" s="21" t="str">
        <f t="shared" si="2"/>
        <v/>
      </c>
      <c r="I21" s="21" t="str">
        <f t="shared" si="3"/>
        <v/>
      </c>
      <c r="J21" s="21" t="str">
        <f t="shared" si="4"/>
        <v/>
      </c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</row>
    <row r="22" spans="1:41" x14ac:dyDescent="0.25">
      <c r="A22" s="19" t="str">
        <f>IF(Employees!A22="","",Employees!A22)</f>
        <v/>
      </c>
      <c r="B22" s="19" t="str">
        <f>IF($A22="","",Employees!B22)</f>
        <v/>
      </c>
      <c r="C22" s="19" t="str">
        <f>IF($A22="","",Employees!C22)</f>
        <v/>
      </c>
      <c r="D22" s="19" t="str">
        <f>IF($A22="","",Employees!K22)</f>
        <v/>
      </c>
      <c r="E22" s="21" t="str">
        <f>IF(OR($A22="",$D22&lt;&gt;"Yes"),"",NETWORKDAYS.INTL(MAX(Employees!$D22,ReportMonth),EOMONTH(ReportMonth,0),WeekendCode,HolidayDates))</f>
        <v/>
      </c>
      <c r="F22" s="21" t="str">
        <f t="shared" si="0"/>
        <v/>
      </c>
      <c r="G22" s="21" t="str">
        <f t="shared" si="1"/>
        <v/>
      </c>
      <c r="H22" s="21" t="str">
        <f t="shared" si="2"/>
        <v/>
      </c>
      <c r="I22" s="21" t="str">
        <f t="shared" si="3"/>
        <v/>
      </c>
      <c r="J22" s="21" t="str">
        <f t="shared" si="4"/>
        <v/>
      </c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</row>
    <row r="23" spans="1:41" x14ac:dyDescent="0.25">
      <c r="A23" s="19" t="str">
        <f>IF(Employees!A23="","",Employees!A23)</f>
        <v/>
      </c>
      <c r="B23" s="19" t="str">
        <f>IF($A23="","",Employees!B23)</f>
        <v/>
      </c>
      <c r="C23" s="19" t="str">
        <f>IF($A23="","",Employees!C23)</f>
        <v/>
      </c>
      <c r="D23" s="19" t="str">
        <f>IF($A23="","",Employees!K23)</f>
        <v/>
      </c>
      <c r="E23" s="21" t="str">
        <f>IF(OR($A23="",$D23&lt;&gt;"Yes"),"",NETWORKDAYS.INTL(MAX(Employees!$D23,ReportMonth),EOMONTH(ReportMonth,0),WeekendCode,HolidayDates))</f>
        <v/>
      </c>
      <c r="F23" s="21" t="str">
        <f t="shared" si="0"/>
        <v/>
      </c>
      <c r="G23" s="21" t="str">
        <f t="shared" si="1"/>
        <v/>
      </c>
      <c r="H23" s="21" t="str">
        <f t="shared" si="2"/>
        <v/>
      </c>
      <c r="I23" s="21" t="str">
        <f t="shared" si="3"/>
        <v/>
      </c>
      <c r="J23" s="21" t="str">
        <f t="shared" si="4"/>
        <v/>
      </c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</row>
    <row r="24" spans="1:41" x14ac:dyDescent="0.25">
      <c r="A24" s="19" t="str">
        <f>IF(Employees!A24="","",Employees!A24)</f>
        <v/>
      </c>
      <c r="B24" s="19" t="str">
        <f>IF($A24="","",Employees!B24)</f>
        <v/>
      </c>
      <c r="C24" s="19" t="str">
        <f>IF($A24="","",Employees!C24)</f>
        <v/>
      </c>
      <c r="D24" s="19" t="str">
        <f>IF($A24="","",Employees!K24)</f>
        <v/>
      </c>
      <c r="E24" s="21" t="str">
        <f>IF(OR($A24="",$D24&lt;&gt;"Yes"),"",NETWORKDAYS.INTL(MAX(Employees!$D24,ReportMonth),EOMONTH(ReportMonth,0),WeekendCode,HolidayDates))</f>
        <v/>
      </c>
      <c r="F24" s="21" t="str">
        <f t="shared" si="0"/>
        <v/>
      </c>
      <c r="G24" s="21" t="str">
        <f t="shared" si="1"/>
        <v/>
      </c>
      <c r="H24" s="21" t="str">
        <f t="shared" si="2"/>
        <v/>
      </c>
      <c r="I24" s="21" t="str">
        <f t="shared" si="3"/>
        <v/>
      </c>
      <c r="J24" s="21" t="str">
        <f t="shared" si="4"/>
        <v/>
      </c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</row>
    <row r="25" spans="1:41" x14ac:dyDescent="0.25">
      <c r="A25" s="19" t="str">
        <f>IF(Employees!A25="","",Employees!A25)</f>
        <v/>
      </c>
      <c r="B25" s="19" t="str">
        <f>IF($A25="","",Employees!B25)</f>
        <v/>
      </c>
      <c r="C25" s="19" t="str">
        <f>IF($A25="","",Employees!C25)</f>
        <v/>
      </c>
      <c r="D25" s="19" t="str">
        <f>IF($A25="","",Employees!K25)</f>
        <v/>
      </c>
      <c r="E25" s="21" t="str">
        <f>IF(OR($A25="",$D25&lt;&gt;"Yes"),"",NETWORKDAYS.INTL(MAX(Employees!$D25,ReportMonth),EOMONTH(ReportMonth,0),WeekendCode,HolidayDates))</f>
        <v/>
      </c>
      <c r="F25" s="21" t="str">
        <f t="shared" si="0"/>
        <v/>
      </c>
      <c r="G25" s="21" t="str">
        <f t="shared" si="1"/>
        <v/>
      </c>
      <c r="H25" s="21" t="str">
        <f t="shared" si="2"/>
        <v/>
      </c>
      <c r="I25" s="21" t="str">
        <f t="shared" si="3"/>
        <v/>
      </c>
      <c r="J25" s="21" t="str">
        <f t="shared" si="4"/>
        <v/>
      </c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</row>
    <row r="26" spans="1:41" x14ac:dyDescent="0.25">
      <c r="A26" s="19" t="str">
        <f>IF(Employees!A26="","",Employees!A26)</f>
        <v/>
      </c>
      <c r="B26" s="19" t="str">
        <f>IF($A26="","",Employees!B26)</f>
        <v/>
      </c>
      <c r="C26" s="19" t="str">
        <f>IF($A26="","",Employees!C26)</f>
        <v/>
      </c>
      <c r="D26" s="19" t="str">
        <f>IF($A26="","",Employees!K26)</f>
        <v/>
      </c>
      <c r="E26" s="21" t="str">
        <f>IF(OR($A26="",$D26&lt;&gt;"Yes"),"",NETWORKDAYS.INTL(MAX(Employees!$D26,ReportMonth),EOMONTH(ReportMonth,0),WeekendCode,HolidayDates))</f>
        <v/>
      </c>
      <c r="F26" s="21" t="str">
        <f t="shared" si="0"/>
        <v/>
      </c>
      <c r="G26" s="21" t="str">
        <f t="shared" si="1"/>
        <v/>
      </c>
      <c r="H26" s="21" t="str">
        <f t="shared" si="2"/>
        <v/>
      </c>
      <c r="I26" s="21" t="str">
        <f t="shared" si="3"/>
        <v/>
      </c>
      <c r="J26" s="21" t="str">
        <f t="shared" si="4"/>
        <v/>
      </c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</row>
    <row r="27" spans="1:41" x14ac:dyDescent="0.25">
      <c r="A27" s="19" t="str">
        <f>IF(Employees!A27="","",Employees!A27)</f>
        <v/>
      </c>
      <c r="B27" s="19" t="str">
        <f>IF($A27="","",Employees!B27)</f>
        <v/>
      </c>
      <c r="C27" s="19" t="str">
        <f>IF($A27="","",Employees!C27)</f>
        <v/>
      </c>
      <c r="D27" s="19" t="str">
        <f>IF($A27="","",Employees!K27)</f>
        <v/>
      </c>
      <c r="E27" s="21" t="str">
        <f>IF(OR($A27="",$D27&lt;&gt;"Yes"),"",NETWORKDAYS.INTL(MAX(Employees!$D27,ReportMonth),EOMONTH(ReportMonth,0),WeekendCode,HolidayDates))</f>
        <v/>
      </c>
      <c r="F27" s="21" t="str">
        <f t="shared" si="0"/>
        <v/>
      </c>
      <c r="G27" s="21" t="str">
        <f t="shared" si="1"/>
        <v/>
      </c>
      <c r="H27" s="21" t="str">
        <f t="shared" si="2"/>
        <v/>
      </c>
      <c r="I27" s="21" t="str">
        <f t="shared" si="3"/>
        <v/>
      </c>
      <c r="J27" s="21" t="str">
        <f t="shared" si="4"/>
        <v/>
      </c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</row>
    <row r="28" spans="1:41" x14ac:dyDescent="0.25">
      <c r="A28" s="19" t="str">
        <f>IF(Employees!A28="","",Employees!A28)</f>
        <v/>
      </c>
      <c r="B28" s="19" t="str">
        <f>IF($A28="","",Employees!B28)</f>
        <v/>
      </c>
      <c r="C28" s="19" t="str">
        <f>IF($A28="","",Employees!C28)</f>
        <v/>
      </c>
      <c r="D28" s="19" t="str">
        <f>IF($A28="","",Employees!K28)</f>
        <v/>
      </c>
      <c r="E28" s="21" t="str">
        <f>IF(OR($A28="",$D28&lt;&gt;"Yes"),"",NETWORKDAYS.INTL(MAX(Employees!$D28,ReportMonth),EOMONTH(ReportMonth,0),WeekendCode,HolidayDates))</f>
        <v/>
      </c>
      <c r="F28" s="21" t="str">
        <f t="shared" si="0"/>
        <v/>
      </c>
      <c r="G28" s="21" t="str">
        <f t="shared" si="1"/>
        <v/>
      </c>
      <c r="H28" s="21" t="str">
        <f t="shared" si="2"/>
        <v/>
      </c>
      <c r="I28" s="21" t="str">
        <f t="shared" si="3"/>
        <v/>
      </c>
      <c r="J28" s="21" t="str">
        <f t="shared" si="4"/>
        <v/>
      </c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</row>
    <row r="29" spans="1:41" x14ac:dyDescent="0.25">
      <c r="A29" s="19" t="str">
        <f>IF(Employees!A29="","",Employees!A29)</f>
        <v/>
      </c>
      <c r="B29" s="19" t="str">
        <f>IF($A29="","",Employees!B29)</f>
        <v/>
      </c>
      <c r="C29" s="19" t="str">
        <f>IF($A29="","",Employees!C29)</f>
        <v/>
      </c>
      <c r="D29" s="19" t="str">
        <f>IF($A29="","",Employees!K29)</f>
        <v/>
      </c>
      <c r="E29" s="21" t="str">
        <f>IF(OR($A29="",$D29&lt;&gt;"Yes"),"",NETWORKDAYS.INTL(MAX(Employees!$D29,ReportMonth),EOMONTH(ReportMonth,0),WeekendCode,HolidayDates))</f>
        <v/>
      </c>
      <c r="F29" s="21" t="str">
        <f t="shared" si="0"/>
        <v/>
      </c>
      <c r="G29" s="21" t="str">
        <f t="shared" si="1"/>
        <v/>
      </c>
      <c r="H29" s="21" t="str">
        <f t="shared" si="2"/>
        <v/>
      </c>
      <c r="I29" s="21" t="str">
        <f t="shared" si="3"/>
        <v/>
      </c>
      <c r="J29" s="21" t="str">
        <f t="shared" si="4"/>
        <v/>
      </c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</row>
    <row r="30" spans="1:41" x14ac:dyDescent="0.25">
      <c r="A30" s="19" t="str">
        <f>IF(Employees!A30="","",Employees!A30)</f>
        <v/>
      </c>
      <c r="B30" s="19" t="str">
        <f>IF($A30="","",Employees!B30)</f>
        <v/>
      </c>
      <c r="C30" s="19" t="str">
        <f>IF($A30="","",Employees!C30)</f>
        <v/>
      </c>
      <c r="D30" s="19" t="str">
        <f>IF($A30="","",Employees!K30)</f>
        <v/>
      </c>
      <c r="E30" s="21" t="str">
        <f>IF(OR($A30="",$D30&lt;&gt;"Yes"),"",NETWORKDAYS.INTL(MAX(Employees!$D30,ReportMonth),EOMONTH(ReportMonth,0),WeekendCode,HolidayDates))</f>
        <v/>
      </c>
      <c r="F30" s="21" t="str">
        <f t="shared" si="0"/>
        <v/>
      </c>
      <c r="G30" s="21" t="str">
        <f t="shared" si="1"/>
        <v/>
      </c>
      <c r="H30" s="21" t="str">
        <f t="shared" si="2"/>
        <v/>
      </c>
      <c r="I30" s="21" t="str">
        <f t="shared" si="3"/>
        <v/>
      </c>
      <c r="J30" s="21" t="str">
        <f t="shared" si="4"/>
        <v/>
      </c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</row>
    <row r="31" spans="1:41" x14ac:dyDescent="0.25">
      <c r="A31" s="19" t="str">
        <f>IF(Employees!A31="","",Employees!A31)</f>
        <v/>
      </c>
      <c r="B31" s="19" t="str">
        <f>IF($A31="","",Employees!B31)</f>
        <v/>
      </c>
      <c r="C31" s="19" t="str">
        <f>IF($A31="","",Employees!C31)</f>
        <v/>
      </c>
      <c r="D31" s="19" t="str">
        <f>IF($A31="","",Employees!K31)</f>
        <v/>
      </c>
      <c r="E31" s="21" t="str">
        <f>IF(OR($A31="",$D31&lt;&gt;"Yes"),"",NETWORKDAYS.INTL(MAX(Employees!$D31,ReportMonth),EOMONTH(ReportMonth,0),WeekendCode,HolidayDates))</f>
        <v/>
      </c>
      <c r="F31" s="21" t="str">
        <f t="shared" si="0"/>
        <v/>
      </c>
      <c r="G31" s="21" t="str">
        <f t="shared" si="1"/>
        <v/>
      </c>
      <c r="H31" s="21" t="str">
        <f t="shared" si="2"/>
        <v/>
      </c>
      <c r="I31" s="21" t="str">
        <f t="shared" si="3"/>
        <v/>
      </c>
      <c r="J31" s="21" t="str">
        <f t="shared" si="4"/>
        <v/>
      </c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</row>
    <row r="32" spans="1:41" x14ac:dyDescent="0.25">
      <c r="A32" s="19" t="str">
        <f>IF(Employees!A32="","",Employees!A32)</f>
        <v/>
      </c>
      <c r="B32" s="19" t="str">
        <f>IF($A32="","",Employees!B32)</f>
        <v/>
      </c>
      <c r="C32" s="19" t="str">
        <f>IF($A32="","",Employees!C32)</f>
        <v/>
      </c>
      <c r="D32" s="19" t="str">
        <f>IF($A32="","",Employees!K32)</f>
        <v/>
      </c>
      <c r="E32" s="21" t="str">
        <f>IF(OR($A32="",$D32&lt;&gt;"Yes"),"",NETWORKDAYS.INTL(MAX(Employees!$D32,ReportMonth),EOMONTH(ReportMonth,0),WeekendCode,HolidayDates))</f>
        <v/>
      </c>
      <c r="F32" s="21" t="str">
        <f t="shared" si="0"/>
        <v/>
      </c>
      <c r="G32" s="21" t="str">
        <f t="shared" si="1"/>
        <v/>
      </c>
      <c r="H32" s="21" t="str">
        <f t="shared" si="2"/>
        <v/>
      </c>
      <c r="I32" s="21" t="str">
        <f t="shared" si="3"/>
        <v/>
      </c>
      <c r="J32" s="21" t="str">
        <f t="shared" si="4"/>
        <v/>
      </c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</row>
    <row r="33" spans="1:41" x14ac:dyDescent="0.25">
      <c r="A33" s="19" t="str">
        <f>IF(Employees!A33="","",Employees!A33)</f>
        <v/>
      </c>
      <c r="B33" s="19" t="str">
        <f>IF($A33="","",Employees!B33)</f>
        <v/>
      </c>
      <c r="C33" s="19" t="str">
        <f>IF($A33="","",Employees!C33)</f>
        <v/>
      </c>
      <c r="D33" s="19" t="str">
        <f>IF($A33="","",Employees!K33)</f>
        <v/>
      </c>
      <c r="E33" s="21" t="str">
        <f>IF(OR($A33="",$D33&lt;&gt;"Yes"),"",NETWORKDAYS.INTL(MAX(Employees!$D33,ReportMonth),EOMONTH(ReportMonth,0),WeekendCode,HolidayDates))</f>
        <v/>
      </c>
      <c r="F33" s="21" t="str">
        <f t="shared" si="0"/>
        <v/>
      </c>
      <c r="G33" s="21" t="str">
        <f t="shared" si="1"/>
        <v/>
      </c>
      <c r="H33" s="21" t="str">
        <f t="shared" si="2"/>
        <v/>
      </c>
      <c r="I33" s="21" t="str">
        <f t="shared" si="3"/>
        <v/>
      </c>
      <c r="J33" s="21" t="str">
        <f t="shared" si="4"/>
        <v/>
      </c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</row>
    <row r="34" spans="1:41" x14ac:dyDescent="0.25">
      <c r="A34" s="19" t="str">
        <f>IF(Employees!A34="","",Employees!A34)</f>
        <v/>
      </c>
      <c r="B34" s="19" t="str">
        <f>IF($A34="","",Employees!B34)</f>
        <v/>
      </c>
      <c r="C34" s="19" t="str">
        <f>IF($A34="","",Employees!C34)</f>
        <v/>
      </c>
      <c r="D34" s="19" t="str">
        <f>IF($A34="","",Employees!K34)</f>
        <v/>
      </c>
      <c r="E34" s="21" t="str">
        <f>IF(OR($A34="",$D34&lt;&gt;"Yes"),"",NETWORKDAYS.INTL(MAX(Employees!$D34,ReportMonth),EOMONTH(ReportMonth,0),WeekendCode,HolidayDates))</f>
        <v/>
      </c>
      <c r="F34" s="21" t="str">
        <f t="shared" si="0"/>
        <v/>
      </c>
      <c r="G34" s="21" t="str">
        <f t="shared" si="1"/>
        <v/>
      </c>
      <c r="H34" s="21" t="str">
        <f t="shared" si="2"/>
        <v/>
      </c>
      <c r="I34" s="21" t="str">
        <f t="shared" si="3"/>
        <v/>
      </c>
      <c r="J34" s="21" t="str">
        <f t="shared" si="4"/>
        <v/>
      </c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</row>
    <row r="35" spans="1:41" x14ac:dyDescent="0.25">
      <c r="A35" s="19" t="str">
        <f>IF(Employees!A35="","",Employees!A35)</f>
        <v/>
      </c>
      <c r="B35" s="19" t="str">
        <f>IF($A35="","",Employees!B35)</f>
        <v/>
      </c>
      <c r="C35" s="19" t="str">
        <f>IF($A35="","",Employees!C35)</f>
        <v/>
      </c>
      <c r="D35" s="19" t="str">
        <f>IF($A35="","",Employees!K35)</f>
        <v/>
      </c>
      <c r="E35" s="21" t="str">
        <f>IF(OR($A35="",$D35&lt;&gt;"Yes"),"",NETWORKDAYS.INTL(MAX(Employees!$D35,ReportMonth),EOMONTH(ReportMonth,0),WeekendCode,HolidayDates))</f>
        <v/>
      </c>
      <c r="F35" s="21" t="str">
        <f t="shared" si="0"/>
        <v/>
      </c>
      <c r="G35" s="21" t="str">
        <f t="shared" si="1"/>
        <v/>
      </c>
      <c r="H35" s="21" t="str">
        <f t="shared" si="2"/>
        <v/>
      </c>
      <c r="I35" s="21" t="str">
        <f t="shared" si="3"/>
        <v/>
      </c>
      <c r="J35" s="21" t="str">
        <f t="shared" si="4"/>
        <v/>
      </c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</row>
    <row r="36" spans="1:41" x14ac:dyDescent="0.25">
      <c r="A36" s="19" t="str">
        <f>IF(Employees!A36="","",Employees!A36)</f>
        <v/>
      </c>
      <c r="B36" s="19" t="str">
        <f>IF($A36="","",Employees!B36)</f>
        <v/>
      </c>
      <c r="C36" s="19" t="str">
        <f>IF($A36="","",Employees!C36)</f>
        <v/>
      </c>
      <c r="D36" s="19" t="str">
        <f>IF($A36="","",Employees!K36)</f>
        <v/>
      </c>
      <c r="E36" s="21" t="str">
        <f>IF(OR($A36="",$D36&lt;&gt;"Yes"),"",NETWORKDAYS.INTL(MAX(Employees!$D36,ReportMonth),EOMONTH(ReportMonth,0),WeekendCode,HolidayDates))</f>
        <v/>
      </c>
      <c r="F36" s="21" t="str">
        <f t="shared" si="0"/>
        <v/>
      </c>
      <c r="G36" s="21" t="str">
        <f t="shared" si="1"/>
        <v/>
      </c>
      <c r="H36" s="21" t="str">
        <f t="shared" si="2"/>
        <v/>
      </c>
      <c r="I36" s="21" t="str">
        <f t="shared" si="3"/>
        <v/>
      </c>
      <c r="J36" s="21" t="str">
        <f t="shared" si="4"/>
        <v/>
      </c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</row>
    <row r="37" spans="1:41" x14ac:dyDescent="0.25">
      <c r="A37" s="19" t="str">
        <f>IF(Employees!A37="","",Employees!A37)</f>
        <v/>
      </c>
      <c r="B37" s="19" t="str">
        <f>IF($A37="","",Employees!B37)</f>
        <v/>
      </c>
      <c r="C37" s="19" t="str">
        <f>IF($A37="","",Employees!C37)</f>
        <v/>
      </c>
      <c r="D37" s="19" t="str">
        <f>IF($A37="","",Employees!K37)</f>
        <v/>
      </c>
      <c r="E37" s="21" t="str">
        <f>IF(OR($A37="",$D37&lt;&gt;"Yes"),"",NETWORKDAYS.INTL(MAX(Employees!$D37,ReportMonth),EOMONTH(ReportMonth,0),WeekendCode,HolidayDates))</f>
        <v/>
      </c>
      <c r="F37" s="21" t="str">
        <f t="shared" si="0"/>
        <v/>
      </c>
      <c r="G37" s="21" t="str">
        <f t="shared" si="1"/>
        <v/>
      </c>
      <c r="H37" s="21" t="str">
        <f t="shared" si="2"/>
        <v/>
      </c>
      <c r="I37" s="21" t="str">
        <f t="shared" si="3"/>
        <v/>
      </c>
      <c r="J37" s="21" t="str">
        <f t="shared" si="4"/>
        <v/>
      </c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</row>
    <row r="38" spans="1:41" x14ac:dyDescent="0.25">
      <c r="A38" s="19" t="str">
        <f>IF(Employees!A38="","",Employees!A38)</f>
        <v/>
      </c>
      <c r="B38" s="19" t="str">
        <f>IF($A38="","",Employees!B38)</f>
        <v/>
      </c>
      <c r="C38" s="19" t="str">
        <f>IF($A38="","",Employees!C38)</f>
        <v/>
      </c>
      <c r="D38" s="19" t="str">
        <f>IF($A38="","",Employees!K38)</f>
        <v/>
      </c>
      <c r="E38" s="21" t="str">
        <f>IF(OR($A38="",$D38&lt;&gt;"Yes"),"",NETWORKDAYS.INTL(MAX(Employees!$D38,ReportMonth),EOMONTH(ReportMonth,0),WeekendCode,HolidayDates))</f>
        <v/>
      </c>
      <c r="F38" s="21" t="str">
        <f t="shared" si="0"/>
        <v/>
      </c>
      <c r="G38" s="21" t="str">
        <f t="shared" si="1"/>
        <v/>
      </c>
      <c r="H38" s="21" t="str">
        <f t="shared" si="2"/>
        <v/>
      </c>
      <c r="I38" s="21" t="str">
        <f t="shared" si="3"/>
        <v/>
      </c>
      <c r="J38" s="21" t="str">
        <f t="shared" si="4"/>
        <v/>
      </c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</row>
    <row r="39" spans="1:41" x14ac:dyDescent="0.25">
      <c r="A39" s="19" t="str">
        <f>IF(Employees!A39="","",Employees!A39)</f>
        <v/>
      </c>
      <c r="B39" s="19" t="str">
        <f>IF($A39="","",Employees!B39)</f>
        <v/>
      </c>
      <c r="C39" s="19" t="str">
        <f>IF($A39="","",Employees!C39)</f>
        <v/>
      </c>
      <c r="D39" s="19" t="str">
        <f>IF($A39="","",Employees!K39)</f>
        <v/>
      </c>
      <c r="E39" s="21" t="str">
        <f>IF(OR($A39="",$D39&lt;&gt;"Yes"),"",NETWORKDAYS.INTL(MAX(Employees!$D39,ReportMonth),EOMONTH(ReportMonth,0),WeekendCode,HolidayDates))</f>
        <v/>
      </c>
      <c r="F39" s="21" t="str">
        <f t="shared" si="0"/>
        <v/>
      </c>
      <c r="G39" s="21" t="str">
        <f t="shared" si="1"/>
        <v/>
      </c>
      <c r="H39" s="21" t="str">
        <f t="shared" si="2"/>
        <v/>
      </c>
      <c r="I39" s="21" t="str">
        <f t="shared" si="3"/>
        <v/>
      </c>
      <c r="J39" s="21" t="str">
        <f t="shared" si="4"/>
        <v/>
      </c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</row>
    <row r="40" spans="1:41" x14ac:dyDescent="0.25">
      <c r="A40" s="19" t="str">
        <f>IF(Employees!A40="","",Employees!A40)</f>
        <v/>
      </c>
      <c r="B40" s="19" t="str">
        <f>IF($A40="","",Employees!B40)</f>
        <v/>
      </c>
      <c r="C40" s="19" t="str">
        <f>IF($A40="","",Employees!C40)</f>
        <v/>
      </c>
      <c r="D40" s="19" t="str">
        <f>IF($A40="","",Employees!K40)</f>
        <v/>
      </c>
      <c r="E40" s="21" t="str">
        <f>IF(OR($A40="",$D40&lt;&gt;"Yes"),"",NETWORKDAYS.INTL(MAX(Employees!$D40,ReportMonth),EOMONTH(ReportMonth,0),WeekendCode,HolidayDates))</f>
        <v/>
      </c>
      <c r="F40" s="21" t="str">
        <f t="shared" si="0"/>
        <v/>
      </c>
      <c r="G40" s="21" t="str">
        <f t="shared" si="1"/>
        <v/>
      </c>
      <c r="H40" s="21" t="str">
        <f t="shared" si="2"/>
        <v/>
      </c>
      <c r="I40" s="21" t="str">
        <f t="shared" si="3"/>
        <v/>
      </c>
      <c r="J40" s="21" t="str">
        <f t="shared" si="4"/>
        <v/>
      </c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</row>
    <row r="41" spans="1:41" x14ac:dyDescent="0.25">
      <c r="A41" s="19" t="str">
        <f>IF(Employees!A41="","",Employees!A41)</f>
        <v/>
      </c>
      <c r="B41" s="19" t="str">
        <f>IF($A41="","",Employees!B41)</f>
        <v/>
      </c>
      <c r="C41" s="19" t="str">
        <f>IF($A41="","",Employees!C41)</f>
        <v/>
      </c>
      <c r="D41" s="19" t="str">
        <f>IF($A41="","",Employees!K41)</f>
        <v/>
      </c>
      <c r="E41" s="21" t="str">
        <f>IF(OR($A41="",$D41&lt;&gt;"Yes"),"",NETWORKDAYS.INTL(MAX(Employees!$D41,ReportMonth),EOMONTH(ReportMonth,0),WeekendCode,HolidayDates))</f>
        <v/>
      </c>
      <c r="F41" s="21" t="str">
        <f t="shared" si="0"/>
        <v/>
      </c>
      <c r="G41" s="21" t="str">
        <f t="shared" si="1"/>
        <v/>
      </c>
      <c r="H41" s="21" t="str">
        <f t="shared" si="2"/>
        <v/>
      </c>
      <c r="I41" s="21" t="str">
        <f t="shared" si="3"/>
        <v/>
      </c>
      <c r="J41" s="21" t="str">
        <f t="shared" si="4"/>
        <v/>
      </c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</row>
    <row r="42" spans="1:41" x14ac:dyDescent="0.25">
      <c r="A42" s="19" t="str">
        <f>IF(Employees!A42="","",Employees!A42)</f>
        <v/>
      </c>
      <c r="B42" s="19" t="str">
        <f>IF($A42="","",Employees!B42)</f>
        <v/>
      </c>
      <c r="C42" s="19" t="str">
        <f>IF($A42="","",Employees!C42)</f>
        <v/>
      </c>
      <c r="D42" s="19" t="str">
        <f>IF($A42="","",Employees!K42)</f>
        <v/>
      </c>
      <c r="E42" s="21" t="str">
        <f>IF(OR($A42="",$D42&lt;&gt;"Yes"),"",NETWORKDAYS.INTL(MAX(Employees!$D42,ReportMonth),EOMONTH(ReportMonth,0),WeekendCode,HolidayDates))</f>
        <v/>
      </c>
      <c r="F42" s="21" t="str">
        <f t="shared" si="0"/>
        <v/>
      </c>
      <c r="G42" s="21" t="str">
        <f t="shared" si="1"/>
        <v/>
      </c>
      <c r="H42" s="21" t="str">
        <f t="shared" si="2"/>
        <v/>
      </c>
      <c r="I42" s="21" t="str">
        <f t="shared" si="3"/>
        <v/>
      </c>
      <c r="J42" s="21" t="str">
        <f t="shared" si="4"/>
        <v/>
      </c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</row>
    <row r="43" spans="1:41" x14ac:dyDescent="0.25">
      <c r="A43" s="19" t="str">
        <f>IF(Employees!A43="","",Employees!A43)</f>
        <v/>
      </c>
      <c r="B43" s="19" t="str">
        <f>IF($A43="","",Employees!B43)</f>
        <v/>
      </c>
      <c r="C43" s="19" t="str">
        <f>IF($A43="","",Employees!C43)</f>
        <v/>
      </c>
      <c r="D43" s="19" t="str">
        <f>IF($A43="","",Employees!K43)</f>
        <v/>
      </c>
      <c r="E43" s="21" t="str">
        <f>IF(OR($A43="",$D43&lt;&gt;"Yes"),"",NETWORKDAYS.INTL(MAX(Employees!$D43,ReportMonth),EOMONTH(ReportMonth,0),WeekendCode,HolidayDates))</f>
        <v/>
      </c>
      <c r="F43" s="21" t="str">
        <f t="shared" si="0"/>
        <v/>
      </c>
      <c r="G43" s="21" t="str">
        <f t="shared" si="1"/>
        <v/>
      </c>
      <c r="H43" s="21" t="str">
        <f t="shared" si="2"/>
        <v/>
      </c>
      <c r="I43" s="21" t="str">
        <f t="shared" si="3"/>
        <v/>
      </c>
      <c r="J43" s="21" t="str">
        <f t="shared" si="4"/>
        <v/>
      </c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</row>
    <row r="44" spans="1:41" x14ac:dyDescent="0.25">
      <c r="A44" s="19" t="str">
        <f>IF(Employees!A44="","",Employees!A44)</f>
        <v/>
      </c>
      <c r="B44" s="19" t="str">
        <f>IF($A44="","",Employees!B44)</f>
        <v/>
      </c>
      <c r="C44" s="19" t="str">
        <f>IF($A44="","",Employees!C44)</f>
        <v/>
      </c>
      <c r="D44" s="19" t="str">
        <f>IF($A44="","",Employees!K44)</f>
        <v/>
      </c>
      <c r="E44" s="21" t="str">
        <f>IF(OR($A44="",$D44&lt;&gt;"Yes"),"",NETWORKDAYS.INTL(MAX(Employees!$D44,ReportMonth),EOMONTH(ReportMonth,0),WeekendCode,HolidayDates))</f>
        <v/>
      </c>
      <c r="F44" s="21" t="str">
        <f t="shared" si="0"/>
        <v/>
      </c>
      <c r="G44" s="21" t="str">
        <f t="shared" si="1"/>
        <v/>
      </c>
      <c r="H44" s="21" t="str">
        <f t="shared" si="2"/>
        <v/>
      </c>
      <c r="I44" s="21" t="str">
        <f t="shared" si="3"/>
        <v/>
      </c>
      <c r="J44" s="21" t="str">
        <f t="shared" si="4"/>
        <v/>
      </c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</row>
    <row r="45" spans="1:41" x14ac:dyDescent="0.25">
      <c r="A45" s="19" t="str">
        <f>IF(Employees!A45="","",Employees!A45)</f>
        <v/>
      </c>
      <c r="B45" s="19" t="str">
        <f>IF($A45="","",Employees!B45)</f>
        <v/>
      </c>
      <c r="C45" s="19" t="str">
        <f>IF($A45="","",Employees!C45)</f>
        <v/>
      </c>
      <c r="D45" s="19" t="str">
        <f>IF($A45="","",Employees!K45)</f>
        <v/>
      </c>
      <c r="E45" s="21" t="str">
        <f>IF(OR($A45="",$D45&lt;&gt;"Yes"),"",NETWORKDAYS.INTL(MAX(Employees!$D45,ReportMonth),EOMONTH(ReportMonth,0),WeekendCode,HolidayDates))</f>
        <v/>
      </c>
      <c r="F45" s="21" t="str">
        <f t="shared" si="0"/>
        <v/>
      </c>
      <c r="G45" s="21" t="str">
        <f t="shared" si="1"/>
        <v/>
      </c>
      <c r="H45" s="21" t="str">
        <f t="shared" si="2"/>
        <v/>
      </c>
      <c r="I45" s="21" t="str">
        <f t="shared" si="3"/>
        <v/>
      </c>
      <c r="J45" s="21" t="str">
        <f t="shared" si="4"/>
        <v/>
      </c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</row>
    <row r="46" spans="1:41" x14ac:dyDescent="0.25">
      <c r="A46" s="19" t="str">
        <f>IF(Employees!A46="","",Employees!A46)</f>
        <v/>
      </c>
      <c r="B46" s="19" t="str">
        <f>IF($A46="","",Employees!B46)</f>
        <v/>
      </c>
      <c r="C46" s="19" t="str">
        <f>IF($A46="","",Employees!C46)</f>
        <v/>
      </c>
      <c r="D46" s="19" t="str">
        <f>IF($A46="","",Employees!K46)</f>
        <v/>
      </c>
      <c r="E46" s="21" t="str">
        <f>IF(OR($A46="",$D46&lt;&gt;"Yes"),"",NETWORKDAYS.INTL(MAX(Employees!$D46,ReportMonth),EOMONTH(ReportMonth,0),WeekendCode,HolidayDates))</f>
        <v/>
      </c>
      <c r="F46" s="21" t="str">
        <f t="shared" si="0"/>
        <v/>
      </c>
      <c r="G46" s="21" t="str">
        <f t="shared" si="1"/>
        <v/>
      </c>
      <c r="H46" s="21" t="str">
        <f t="shared" si="2"/>
        <v/>
      </c>
      <c r="I46" s="21" t="str">
        <f t="shared" si="3"/>
        <v/>
      </c>
      <c r="J46" s="21" t="str">
        <f t="shared" si="4"/>
        <v/>
      </c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</row>
    <row r="47" spans="1:41" x14ac:dyDescent="0.25">
      <c r="A47" s="19" t="str">
        <f>IF(Employees!A47="","",Employees!A47)</f>
        <v/>
      </c>
      <c r="B47" s="19" t="str">
        <f>IF($A47="","",Employees!B47)</f>
        <v/>
      </c>
      <c r="C47" s="19" t="str">
        <f>IF($A47="","",Employees!C47)</f>
        <v/>
      </c>
      <c r="D47" s="19" t="str">
        <f>IF($A47="","",Employees!K47)</f>
        <v/>
      </c>
      <c r="E47" s="21" t="str">
        <f>IF(OR($A47="",$D47&lt;&gt;"Yes"),"",NETWORKDAYS.INTL(MAX(Employees!$D47,ReportMonth),EOMONTH(ReportMonth,0),WeekendCode,HolidayDates))</f>
        <v/>
      </c>
      <c r="F47" s="21" t="str">
        <f t="shared" si="0"/>
        <v/>
      </c>
      <c r="G47" s="21" t="str">
        <f t="shared" si="1"/>
        <v/>
      </c>
      <c r="H47" s="21" t="str">
        <f t="shared" si="2"/>
        <v/>
      </c>
      <c r="I47" s="21" t="str">
        <f t="shared" si="3"/>
        <v/>
      </c>
      <c r="J47" s="21" t="str">
        <f t="shared" si="4"/>
        <v/>
      </c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</row>
    <row r="48" spans="1:41" x14ac:dyDescent="0.25">
      <c r="A48" s="19" t="str">
        <f>IF(Employees!A48="","",Employees!A48)</f>
        <v/>
      </c>
      <c r="B48" s="19" t="str">
        <f>IF($A48="","",Employees!B48)</f>
        <v/>
      </c>
      <c r="C48" s="19" t="str">
        <f>IF($A48="","",Employees!C48)</f>
        <v/>
      </c>
      <c r="D48" s="19" t="str">
        <f>IF($A48="","",Employees!K48)</f>
        <v/>
      </c>
      <c r="E48" s="21" t="str">
        <f>IF(OR($A48="",$D48&lt;&gt;"Yes"),"",NETWORKDAYS.INTL(MAX(Employees!$D48,ReportMonth),EOMONTH(ReportMonth,0),WeekendCode,HolidayDates))</f>
        <v/>
      </c>
      <c r="F48" s="21" t="str">
        <f t="shared" si="0"/>
        <v/>
      </c>
      <c r="G48" s="21" t="str">
        <f t="shared" si="1"/>
        <v/>
      </c>
      <c r="H48" s="21" t="str">
        <f t="shared" si="2"/>
        <v/>
      </c>
      <c r="I48" s="21" t="str">
        <f t="shared" si="3"/>
        <v/>
      </c>
      <c r="J48" s="21" t="str">
        <f t="shared" si="4"/>
        <v/>
      </c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</row>
    <row r="49" spans="1:41" x14ac:dyDescent="0.25">
      <c r="A49" s="19" t="str">
        <f>IF(Employees!A49="","",Employees!A49)</f>
        <v/>
      </c>
      <c r="B49" s="19" t="str">
        <f>IF($A49="","",Employees!B49)</f>
        <v/>
      </c>
      <c r="C49" s="19" t="str">
        <f>IF($A49="","",Employees!C49)</f>
        <v/>
      </c>
      <c r="D49" s="19" t="str">
        <f>IF($A49="","",Employees!K49)</f>
        <v/>
      </c>
      <c r="E49" s="21" t="str">
        <f>IF(OR($A49="",$D49&lt;&gt;"Yes"),"",NETWORKDAYS.INTL(MAX(Employees!$D49,ReportMonth),EOMONTH(ReportMonth,0),WeekendCode,HolidayDates))</f>
        <v/>
      </c>
      <c r="F49" s="21" t="str">
        <f t="shared" si="0"/>
        <v/>
      </c>
      <c r="G49" s="21" t="str">
        <f t="shared" si="1"/>
        <v/>
      </c>
      <c r="H49" s="21" t="str">
        <f t="shared" si="2"/>
        <v/>
      </c>
      <c r="I49" s="21" t="str">
        <f t="shared" si="3"/>
        <v/>
      </c>
      <c r="J49" s="21" t="str">
        <f t="shared" si="4"/>
        <v/>
      </c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</row>
    <row r="50" spans="1:41" x14ac:dyDescent="0.25">
      <c r="A50" s="19" t="str">
        <f>IF(Employees!A50="","",Employees!A50)</f>
        <v/>
      </c>
      <c r="B50" s="19" t="str">
        <f>IF($A50="","",Employees!B50)</f>
        <v/>
      </c>
      <c r="C50" s="19" t="str">
        <f>IF($A50="","",Employees!C50)</f>
        <v/>
      </c>
      <c r="D50" s="19" t="str">
        <f>IF($A50="","",Employees!K50)</f>
        <v/>
      </c>
      <c r="E50" s="21" t="str">
        <f>IF(OR($A50="",$D50&lt;&gt;"Yes"),"",NETWORKDAYS.INTL(MAX(Employees!$D50,ReportMonth),EOMONTH(ReportMonth,0),WeekendCode,HolidayDates))</f>
        <v/>
      </c>
      <c r="F50" s="21" t="str">
        <f t="shared" si="0"/>
        <v/>
      </c>
      <c r="G50" s="21" t="str">
        <f t="shared" si="1"/>
        <v/>
      </c>
      <c r="H50" s="21" t="str">
        <f t="shared" si="2"/>
        <v/>
      </c>
      <c r="I50" s="21" t="str">
        <f t="shared" si="3"/>
        <v/>
      </c>
      <c r="J50" s="21" t="str">
        <f t="shared" si="4"/>
        <v/>
      </c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</row>
    <row r="51" spans="1:41" x14ac:dyDescent="0.25">
      <c r="A51" s="19" t="str">
        <f>IF(Employees!A51="","",Employees!A51)</f>
        <v/>
      </c>
      <c r="B51" s="19" t="str">
        <f>IF($A51="","",Employees!B51)</f>
        <v/>
      </c>
      <c r="C51" s="19" t="str">
        <f>IF($A51="","",Employees!C51)</f>
        <v/>
      </c>
      <c r="D51" s="19" t="str">
        <f>IF($A51="","",Employees!K51)</f>
        <v/>
      </c>
      <c r="E51" s="21" t="str">
        <f>IF(OR($A51="",$D51&lt;&gt;"Yes"),"",NETWORKDAYS.INTL(MAX(Employees!$D51,ReportMonth),EOMONTH(ReportMonth,0),WeekendCode,HolidayDates))</f>
        <v/>
      </c>
      <c r="F51" s="21" t="str">
        <f t="shared" si="0"/>
        <v/>
      </c>
      <c r="G51" s="21" t="str">
        <f t="shared" si="1"/>
        <v/>
      </c>
      <c r="H51" s="21" t="str">
        <f t="shared" si="2"/>
        <v/>
      </c>
      <c r="I51" s="21" t="str">
        <f t="shared" si="3"/>
        <v/>
      </c>
      <c r="J51" s="21" t="str">
        <f t="shared" si="4"/>
        <v/>
      </c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</row>
    <row r="52" spans="1:41" x14ac:dyDescent="0.25">
      <c r="A52" s="19" t="str">
        <f>IF(Employees!A52="","",Employees!A52)</f>
        <v/>
      </c>
      <c r="B52" s="19" t="str">
        <f>IF($A52="","",Employees!B52)</f>
        <v/>
      </c>
      <c r="C52" s="19" t="str">
        <f>IF($A52="","",Employees!C52)</f>
        <v/>
      </c>
      <c r="D52" s="19" t="str">
        <f>IF($A52="","",Employees!K52)</f>
        <v/>
      </c>
      <c r="E52" s="21" t="str">
        <f>IF(OR($A52="",$D52&lt;&gt;"Yes"),"",NETWORKDAYS.INTL(MAX(Employees!$D52,ReportMonth),EOMONTH(ReportMonth,0),WeekendCode,HolidayDates))</f>
        <v/>
      </c>
      <c r="F52" s="21" t="str">
        <f t="shared" si="0"/>
        <v/>
      </c>
      <c r="G52" s="21" t="str">
        <f t="shared" si="1"/>
        <v/>
      </c>
      <c r="H52" s="21" t="str">
        <f t="shared" si="2"/>
        <v/>
      </c>
      <c r="I52" s="21" t="str">
        <f t="shared" si="3"/>
        <v/>
      </c>
      <c r="J52" s="21" t="str">
        <f t="shared" si="4"/>
        <v/>
      </c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</row>
    <row r="53" spans="1:41" x14ac:dyDescent="0.25">
      <c r="A53" s="19" t="str">
        <f>IF(Employees!A53="","",Employees!A53)</f>
        <v/>
      </c>
      <c r="B53" s="19" t="str">
        <f>IF($A53="","",Employees!B53)</f>
        <v/>
      </c>
      <c r="C53" s="19" t="str">
        <f>IF($A53="","",Employees!C53)</f>
        <v/>
      </c>
      <c r="D53" s="19" t="str">
        <f>IF($A53="","",Employees!K53)</f>
        <v/>
      </c>
      <c r="E53" s="21" t="str">
        <f>IF(OR($A53="",$D53&lt;&gt;"Yes"),"",NETWORKDAYS.INTL(MAX(Employees!$D53,ReportMonth),EOMONTH(ReportMonth,0),WeekendCode,HolidayDates))</f>
        <v/>
      </c>
      <c r="F53" s="21" t="str">
        <f t="shared" si="0"/>
        <v/>
      </c>
      <c r="G53" s="21" t="str">
        <f t="shared" si="1"/>
        <v/>
      </c>
      <c r="H53" s="21" t="str">
        <f t="shared" si="2"/>
        <v/>
      </c>
      <c r="I53" s="21" t="str">
        <f t="shared" si="3"/>
        <v/>
      </c>
      <c r="J53" s="21" t="str">
        <f t="shared" si="4"/>
        <v/>
      </c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</row>
    <row r="54" spans="1:41" x14ac:dyDescent="0.25">
      <c r="A54" s="19" t="str">
        <f>IF(Employees!A54="","",Employees!A54)</f>
        <v/>
      </c>
      <c r="B54" s="19" t="str">
        <f>IF($A54="","",Employees!B54)</f>
        <v/>
      </c>
      <c r="C54" s="19" t="str">
        <f>IF($A54="","",Employees!C54)</f>
        <v/>
      </c>
      <c r="D54" s="19" t="str">
        <f>IF($A54="","",Employees!K54)</f>
        <v/>
      </c>
      <c r="E54" s="21" t="str">
        <f>IF(OR($A54="",$D54&lt;&gt;"Yes"),"",NETWORKDAYS.INTL(MAX(Employees!$D54,ReportMonth),EOMONTH(ReportMonth,0),WeekendCode,HolidayDates))</f>
        <v/>
      </c>
      <c r="F54" s="21" t="str">
        <f t="shared" si="0"/>
        <v/>
      </c>
      <c r="G54" s="21" t="str">
        <f t="shared" si="1"/>
        <v/>
      </c>
      <c r="H54" s="21" t="str">
        <f t="shared" si="2"/>
        <v/>
      </c>
      <c r="I54" s="21" t="str">
        <f t="shared" si="3"/>
        <v/>
      </c>
      <c r="J54" s="21" t="str">
        <f t="shared" si="4"/>
        <v/>
      </c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</row>
    <row r="55" spans="1:41" x14ac:dyDescent="0.25">
      <c r="A55" s="19" t="str">
        <f>IF(Employees!A55="","",Employees!A55)</f>
        <v/>
      </c>
      <c r="B55" s="19" t="str">
        <f>IF($A55="","",Employees!B55)</f>
        <v/>
      </c>
      <c r="C55" s="19" t="str">
        <f>IF($A55="","",Employees!C55)</f>
        <v/>
      </c>
      <c r="D55" s="19" t="str">
        <f>IF($A55="","",Employees!K55)</f>
        <v/>
      </c>
      <c r="E55" s="21" t="str">
        <f>IF(OR($A55="",$D55&lt;&gt;"Yes"),"",NETWORKDAYS.INTL(MAX(Employees!$D55,ReportMonth),EOMONTH(ReportMonth,0),WeekendCode,HolidayDates))</f>
        <v/>
      </c>
      <c r="F55" s="21" t="str">
        <f t="shared" si="0"/>
        <v/>
      </c>
      <c r="G55" s="21" t="str">
        <f t="shared" si="1"/>
        <v/>
      </c>
      <c r="H55" s="21" t="str">
        <f t="shared" si="2"/>
        <v/>
      </c>
      <c r="I55" s="21" t="str">
        <f t="shared" si="3"/>
        <v/>
      </c>
      <c r="J55" s="21" t="str">
        <f t="shared" si="4"/>
        <v/>
      </c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</row>
    <row r="56" spans="1:41" x14ac:dyDescent="0.25">
      <c r="A56" s="19" t="str">
        <f>IF(Employees!A56="","",Employees!A56)</f>
        <v/>
      </c>
      <c r="B56" s="19" t="str">
        <f>IF($A56="","",Employees!B56)</f>
        <v/>
      </c>
      <c r="C56" s="19" t="str">
        <f>IF($A56="","",Employees!C56)</f>
        <v/>
      </c>
      <c r="D56" s="19" t="str">
        <f>IF($A56="","",Employees!K56)</f>
        <v/>
      </c>
      <c r="E56" s="21" t="str">
        <f>IF(OR($A56="",$D56&lt;&gt;"Yes"),"",NETWORKDAYS.INTL(MAX(Employees!$D56,ReportMonth),EOMONTH(ReportMonth,0),WeekendCode,HolidayDates))</f>
        <v/>
      </c>
      <c r="F56" s="21" t="str">
        <f t="shared" si="0"/>
        <v/>
      </c>
      <c r="G56" s="21" t="str">
        <f t="shared" si="1"/>
        <v/>
      </c>
      <c r="H56" s="21" t="str">
        <f t="shared" si="2"/>
        <v/>
      </c>
      <c r="I56" s="21" t="str">
        <f t="shared" si="3"/>
        <v/>
      </c>
      <c r="J56" s="21" t="str">
        <f t="shared" si="4"/>
        <v/>
      </c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</row>
    <row r="57" spans="1:41" x14ac:dyDescent="0.25">
      <c r="A57" s="19" t="str">
        <f>IF(Employees!A57="","",Employees!A57)</f>
        <v/>
      </c>
      <c r="B57" s="19" t="str">
        <f>IF($A57="","",Employees!B57)</f>
        <v/>
      </c>
      <c r="C57" s="19" t="str">
        <f>IF($A57="","",Employees!C57)</f>
        <v/>
      </c>
      <c r="D57" s="19" t="str">
        <f>IF($A57="","",Employees!K57)</f>
        <v/>
      </c>
      <c r="E57" s="21" t="str">
        <f>IF(OR($A57="",$D57&lt;&gt;"Yes"),"",NETWORKDAYS.INTL(MAX(Employees!$D57,ReportMonth),EOMONTH(ReportMonth,0),WeekendCode,HolidayDates))</f>
        <v/>
      </c>
      <c r="F57" s="21" t="str">
        <f t="shared" si="0"/>
        <v/>
      </c>
      <c r="G57" s="21" t="str">
        <f t="shared" si="1"/>
        <v/>
      </c>
      <c r="H57" s="21" t="str">
        <f t="shared" si="2"/>
        <v/>
      </c>
      <c r="I57" s="21" t="str">
        <f t="shared" si="3"/>
        <v/>
      </c>
      <c r="J57" s="21" t="str">
        <f t="shared" si="4"/>
        <v/>
      </c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</row>
    <row r="58" spans="1:41" x14ac:dyDescent="0.25">
      <c r="A58" s="19" t="str">
        <f>IF(Employees!A58="","",Employees!A58)</f>
        <v/>
      </c>
      <c r="B58" s="19" t="str">
        <f>IF($A58="","",Employees!B58)</f>
        <v/>
      </c>
      <c r="C58" s="19" t="str">
        <f>IF($A58="","",Employees!C58)</f>
        <v/>
      </c>
      <c r="D58" s="19" t="str">
        <f>IF($A58="","",Employees!K58)</f>
        <v/>
      </c>
      <c r="E58" s="21" t="str">
        <f>IF(OR($A58="",$D58&lt;&gt;"Yes"),"",NETWORKDAYS.INTL(MAX(Employees!$D58,ReportMonth),EOMONTH(ReportMonth,0),WeekendCode,HolidayDates))</f>
        <v/>
      </c>
      <c r="F58" s="21" t="str">
        <f t="shared" si="0"/>
        <v/>
      </c>
      <c r="G58" s="21" t="str">
        <f t="shared" si="1"/>
        <v/>
      </c>
      <c r="H58" s="21" t="str">
        <f t="shared" si="2"/>
        <v/>
      </c>
      <c r="I58" s="21" t="str">
        <f t="shared" si="3"/>
        <v/>
      </c>
      <c r="J58" s="21" t="str">
        <f t="shared" si="4"/>
        <v/>
      </c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</row>
    <row r="59" spans="1:41" x14ac:dyDescent="0.25">
      <c r="A59" s="19" t="str">
        <f>IF(Employees!A59="","",Employees!A59)</f>
        <v/>
      </c>
      <c r="B59" s="19" t="str">
        <f>IF($A59="","",Employees!B59)</f>
        <v/>
      </c>
      <c r="C59" s="19" t="str">
        <f>IF($A59="","",Employees!C59)</f>
        <v/>
      </c>
      <c r="D59" s="19" t="str">
        <f>IF($A59="","",Employees!K59)</f>
        <v/>
      </c>
      <c r="E59" s="21" t="str">
        <f>IF(OR($A59="",$D59&lt;&gt;"Yes"),"",NETWORKDAYS.INTL(MAX(Employees!$D59,ReportMonth),EOMONTH(ReportMonth,0),WeekendCode,HolidayDates))</f>
        <v/>
      </c>
      <c r="F59" s="21" t="str">
        <f t="shared" si="0"/>
        <v/>
      </c>
      <c r="G59" s="21" t="str">
        <f t="shared" si="1"/>
        <v/>
      </c>
      <c r="H59" s="21" t="str">
        <f t="shared" si="2"/>
        <v/>
      </c>
      <c r="I59" s="21" t="str">
        <f t="shared" si="3"/>
        <v/>
      </c>
      <c r="J59" s="21" t="str">
        <f t="shared" si="4"/>
        <v/>
      </c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</row>
    <row r="60" spans="1:41" x14ac:dyDescent="0.25">
      <c r="A60" s="19" t="str">
        <f>IF(Employees!A60="","",Employees!A60)</f>
        <v/>
      </c>
      <c r="B60" s="19" t="str">
        <f>IF($A60="","",Employees!B60)</f>
        <v/>
      </c>
      <c r="C60" s="19" t="str">
        <f>IF($A60="","",Employees!C60)</f>
        <v/>
      </c>
      <c r="D60" s="19" t="str">
        <f>IF($A60="","",Employees!K60)</f>
        <v/>
      </c>
      <c r="E60" s="21" t="str">
        <f>IF(OR($A60="",$D60&lt;&gt;"Yes"),"",NETWORKDAYS.INTL(MAX(Employees!$D60,ReportMonth),EOMONTH(ReportMonth,0),WeekendCode,HolidayDates))</f>
        <v/>
      </c>
      <c r="F60" s="21" t="str">
        <f t="shared" si="0"/>
        <v/>
      </c>
      <c r="G60" s="21" t="str">
        <f t="shared" si="1"/>
        <v/>
      </c>
      <c r="H60" s="21" t="str">
        <f t="shared" si="2"/>
        <v/>
      </c>
      <c r="I60" s="21" t="str">
        <f t="shared" si="3"/>
        <v/>
      </c>
      <c r="J60" s="21" t="str">
        <f t="shared" si="4"/>
        <v/>
      </c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</row>
    <row r="61" spans="1:41" x14ac:dyDescent="0.25">
      <c r="A61" s="19" t="str">
        <f>IF(Employees!A61="","",Employees!A61)</f>
        <v/>
      </c>
      <c r="B61" s="19" t="str">
        <f>IF($A61="","",Employees!B61)</f>
        <v/>
      </c>
      <c r="C61" s="19" t="str">
        <f>IF($A61="","",Employees!C61)</f>
        <v/>
      </c>
      <c r="D61" s="19" t="str">
        <f>IF($A61="","",Employees!K61)</f>
        <v/>
      </c>
      <c r="E61" s="21" t="str">
        <f>IF(OR($A61="",$D61&lt;&gt;"Yes"),"",NETWORKDAYS.INTL(MAX(Employees!$D61,ReportMonth),EOMONTH(ReportMonth,0),WeekendCode,HolidayDates))</f>
        <v/>
      </c>
      <c r="F61" s="21" t="str">
        <f t="shared" si="0"/>
        <v/>
      </c>
      <c r="G61" s="21" t="str">
        <f t="shared" si="1"/>
        <v/>
      </c>
      <c r="H61" s="21" t="str">
        <f t="shared" si="2"/>
        <v/>
      </c>
      <c r="I61" s="21" t="str">
        <f t="shared" si="3"/>
        <v/>
      </c>
      <c r="J61" s="21" t="str">
        <f t="shared" si="4"/>
        <v/>
      </c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</row>
    <row r="62" spans="1:41" x14ac:dyDescent="0.25">
      <c r="A62" s="19" t="str">
        <f>IF(Employees!A62="","",Employees!A62)</f>
        <v/>
      </c>
      <c r="B62" s="19" t="str">
        <f>IF($A62="","",Employees!B62)</f>
        <v/>
      </c>
      <c r="C62" s="19" t="str">
        <f>IF($A62="","",Employees!C62)</f>
        <v/>
      </c>
      <c r="D62" s="19" t="str">
        <f>IF($A62="","",Employees!K62)</f>
        <v/>
      </c>
      <c r="E62" s="21" t="str">
        <f>IF(OR($A62="",$D62&lt;&gt;"Yes"),"",NETWORKDAYS.INTL(MAX(Employees!$D62,ReportMonth),EOMONTH(ReportMonth,0),WeekendCode,HolidayDates))</f>
        <v/>
      </c>
      <c r="F62" s="21" t="str">
        <f t="shared" si="0"/>
        <v/>
      </c>
      <c r="G62" s="21" t="str">
        <f t="shared" si="1"/>
        <v/>
      </c>
      <c r="H62" s="21" t="str">
        <f t="shared" si="2"/>
        <v/>
      </c>
      <c r="I62" s="21" t="str">
        <f t="shared" si="3"/>
        <v/>
      </c>
      <c r="J62" s="21" t="str">
        <f t="shared" si="4"/>
        <v/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x14ac:dyDescent="0.25">
      <c r="A63" s="19" t="str">
        <f>IF(Employees!A63="","",Employees!A63)</f>
        <v/>
      </c>
      <c r="B63" s="19" t="str">
        <f>IF($A63="","",Employees!B63)</f>
        <v/>
      </c>
      <c r="C63" s="19" t="str">
        <f>IF($A63="","",Employees!C63)</f>
        <v/>
      </c>
      <c r="D63" s="19" t="str">
        <f>IF($A63="","",Employees!K63)</f>
        <v/>
      </c>
      <c r="E63" s="21" t="str">
        <f>IF(OR($A63="",$D63&lt;&gt;"Yes"),"",NETWORKDAYS.INTL(MAX(Employees!$D63,ReportMonth),EOMONTH(ReportMonth,0),WeekendCode,HolidayDates))</f>
        <v/>
      </c>
      <c r="F63" s="21" t="str">
        <f t="shared" si="0"/>
        <v/>
      </c>
      <c r="G63" s="21" t="str">
        <f t="shared" si="1"/>
        <v/>
      </c>
      <c r="H63" s="21" t="str">
        <f t="shared" si="2"/>
        <v/>
      </c>
      <c r="I63" s="21" t="str">
        <f t="shared" si="3"/>
        <v/>
      </c>
      <c r="J63" s="21" t="str">
        <f t="shared" si="4"/>
        <v/>
      </c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x14ac:dyDescent="0.25">
      <c r="A64" s="19" t="str">
        <f>IF(Employees!A64="","",Employees!A64)</f>
        <v/>
      </c>
      <c r="B64" s="19" t="str">
        <f>IF($A64="","",Employees!B64)</f>
        <v/>
      </c>
      <c r="C64" s="19" t="str">
        <f>IF($A64="","",Employees!C64)</f>
        <v/>
      </c>
      <c r="D64" s="19" t="str">
        <f>IF($A64="","",Employees!K64)</f>
        <v/>
      </c>
      <c r="E64" s="21" t="str">
        <f>IF(OR($A64="",$D64&lt;&gt;"Yes"),"",NETWORKDAYS.INTL(MAX(Employees!$D64,ReportMonth),EOMONTH(ReportMonth,0),WeekendCode,HolidayDates))</f>
        <v/>
      </c>
      <c r="F64" s="21" t="str">
        <f t="shared" si="0"/>
        <v/>
      </c>
      <c r="G64" s="21" t="str">
        <f t="shared" si="1"/>
        <v/>
      </c>
      <c r="H64" s="21" t="str">
        <f t="shared" si="2"/>
        <v/>
      </c>
      <c r="I64" s="21" t="str">
        <f t="shared" si="3"/>
        <v/>
      </c>
      <c r="J64" s="21" t="str">
        <f t="shared" si="4"/>
        <v/>
      </c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x14ac:dyDescent="0.25">
      <c r="A65" s="19" t="str">
        <f>IF(Employees!A65="","",Employees!A65)</f>
        <v/>
      </c>
      <c r="B65" s="19" t="str">
        <f>IF($A65="","",Employees!B65)</f>
        <v/>
      </c>
      <c r="C65" s="19" t="str">
        <f>IF($A65="","",Employees!C65)</f>
        <v/>
      </c>
      <c r="D65" s="19" t="str">
        <f>IF($A65="","",Employees!K65)</f>
        <v/>
      </c>
      <c r="E65" s="21" t="str">
        <f>IF(OR($A65="",$D65&lt;&gt;"Yes"),"",NETWORKDAYS.INTL(MAX(Employees!$D65,ReportMonth),EOMONTH(ReportMonth,0),WeekendCode,HolidayDates))</f>
        <v/>
      </c>
      <c r="F65" s="21" t="str">
        <f t="shared" si="0"/>
        <v/>
      </c>
      <c r="G65" s="21" t="str">
        <f t="shared" si="1"/>
        <v/>
      </c>
      <c r="H65" s="21" t="str">
        <f t="shared" si="2"/>
        <v/>
      </c>
      <c r="I65" s="21" t="str">
        <f t="shared" si="3"/>
        <v/>
      </c>
      <c r="J65" s="21" t="str">
        <f t="shared" si="4"/>
        <v/>
      </c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x14ac:dyDescent="0.25">
      <c r="A66" s="19" t="str">
        <f>IF(Employees!A66="","",Employees!A66)</f>
        <v/>
      </c>
      <c r="B66" s="19" t="str">
        <f>IF($A66="","",Employees!B66)</f>
        <v/>
      </c>
      <c r="C66" s="19" t="str">
        <f>IF($A66="","",Employees!C66)</f>
        <v/>
      </c>
      <c r="D66" s="19" t="str">
        <f>IF($A66="","",Employees!K66)</f>
        <v/>
      </c>
      <c r="E66" s="21" t="str">
        <f>IF(OR($A66="",$D66&lt;&gt;"Yes"),"",NETWORKDAYS.INTL(MAX(Employees!$D66,ReportMonth),EOMONTH(ReportMonth,0),WeekendCode,HolidayDates))</f>
        <v/>
      </c>
      <c r="F66" s="21" t="str">
        <f t="shared" si="0"/>
        <v/>
      </c>
      <c r="G66" s="21" t="str">
        <f t="shared" si="1"/>
        <v/>
      </c>
      <c r="H66" s="21" t="str">
        <f t="shared" si="2"/>
        <v/>
      </c>
      <c r="I66" s="21" t="str">
        <f t="shared" si="3"/>
        <v/>
      </c>
      <c r="J66" s="21" t="str">
        <f t="shared" si="4"/>
        <v/>
      </c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x14ac:dyDescent="0.25">
      <c r="A67" s="19" t="str">
        <f>IF(Employees!A67="","",Employees!A67)</f>
        <v/>
      </c>
      <c r="B67" s="19" t="str">
        <f>IF($A67="","",Employees!B67)</f>
        <v/>
      </c>
      <c r="C67" s="19" t="str">
        <f>IF($A67="","",Employees!C67)</f>
        <v/>
      </c>
      <c r="D67" s="19" t="str">
        <f>IF($A67="","",Employees!K67)</f>
        <v/>
      </c>
      <c r="E67" s="21" t="str">
        <f>IF(OR($A67="",$D67&lt;&gt;"Yes"),"",NETWORKDAYS.INTL(MAX(Employees!$D67,ReportMonth),EOMONTH(ReportMonth,0),WeekendCode,HolidayDates))</f>
        <v/>
      </c>
      <c r="F67" s="21" t="str">
        <f t="shared" si="0"/>
        <v/>
      </c>
      <c r="G67" s="21" t="str">
        <f t="shared" si="1"/>
        <v/>
      </c>
      <c r="H67" s="21" t="str">
        <f t="shared" si="2"/>
        <v/>
      </c>
      <c r="I67" s="21" t="str">
        <f t="shared" si="3"/>
        <v/>
      </c>
      <c r="J67" s="21" t="str">
        <f t="shared" si="4"/>
        <v/>
      </c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x14ac:dyDescent="0.25">
      <c r="A68" s="19" t="str">
        <f>IF(Employees!A68="","",Employees!A68)</f>
        <v/>
      </c>
      <c r="B68" s="19" t="str">
        <f>IF($A68="","",Employees!B68)</f>
        <v/>
      </c>
      <c r="C68" s="19" t="str">
        <f>IF($A68="","",Employees!C68)</f>
        <v/>
      </c>
      <c r="D68" s="19" t="str">
        <f>IF($A68="","",Employees!K68)</f>
        <v/>
      </c>
      <c r="E68" s="21" t="str">
        <f>IF(OR($A68="",$D68&lt;&gt;"Yes"),"",NETWORKDAYS.INTL(MAX(Employees!$D68,ReportMonth),EOMONTH(ReportMonth,0),WeekendCode,HolidayDates))</f>
        <v/>
      </c>
      <c r="F68" s="21" t="str">
        <f t="shared" si="0"/>
        <v/>
      </c>
      <c r="G68" s="21" t="str">
        <f t="shared" si="1"/>
        <v/>
      </c>
      <c r="H68" s="21" t="str">
        <f t="shared" si="2"/>
        <v/>
      </c>
      <c r="I68" s="21" t="str">
        <f t="shared" si="3"/>
        <v/>
      </c>
      <c r="J68" s="21" t="str">
        <f t="shared" si="4"/>
        <v/>
      </c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x14ac:dyDescent="0.25">
      <c r="A69" s="19" t="str">
        <f>IF(Employees!A69="","",Employees!A69)</f>
        <v/>
      </c>
      <c r="B69" s="19" t="str">
        <f>IF($A69="","",Employees!B69)</f>
        <v/>
      </c>
      <c r="C69" s="19" t="str">
        <f>IF($A69="","",Employees!C69)</f>
        <v/>
      </c>
      <c r="D69" s="19" t="str">
        <f>IF($A69="","",Employees!K69)</f>
        <v/>
      </c>
      <c r="E69" s="21" t="str">
        <f>IF(OR($A69="",$D69&lt;&gt;"Yes"),"",NETWORKDAYS.INTL(MAX(Employees!$D69,ReportMonth),EOMONTH(ReportMonth,0),WeekendCode,HolidayDates))</f>
        <v/>
      </c>
      <c r="F69" s="21" t="str">
        <f t="shared" si="0"/>
        <v/>
      </c>
      <c r="G69" s="21" t="str">
        <f t="shared" si="1"/>
        <v/>
      </c>
      <c r="H69" s="21" t="str">
        <f t="shared" si="2"/>
        <v/>
      </c>
      <c r="I69" s="21" t="str">
        <f t="shared" si="3"/>
        <v/>
      </c>
      <c r="J69" s="21" t="str">
        <f t="shared" si="4"/>
        <v/>
      </c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x14ac:dyDescent="0.25">
      <c r="A70" s="19" t="str">
        <f>IF(Employees!A70="","",Employees!A70)</f>
        <v/>
      </c>
      <c r="B70" s="19" t="str">
        <f>IF($A70="","",Employees!B70)</f>
        <v/>
      </c>
      <c r="C70" s="19" t="str">
        <f>IF($A70="","",Employees!C70)</f>
        <v/>
      </c>
      <c r="D70" s="19" t="str">
        <f>IF($A70="","",Employees!K70)</f>
        <v/>
      </c>
      <c r="E70" s="21" t="str">
        <f>IF(OR($A70="",$D70&lt;&gt;"Yes"),"",NETWORKDAYS.INTL(MAX(Employees!$D70,ReportMonth),EOMONTH(ReportMonth,0),WeekendCode,HolidayDates))</f>
        <v/>
      </c>
      <c r="F70" s="21" t="str">
        <f t="shared" ref="F70:F104" si="5">IF($A70="","",COUNTIF($K70:$AO70,"Present")+0.5*COUNTIF($K70:$AO70,"Half Day"))</f>
        <v/>
      </c>
      <c r="G70" s="21" t="str">
        <f t="shared" ref="G70:G104" si="6">IF($A70="","",COUNTIF($K70:$AO70,"Absent"))</f>
        <v/>
      </c>
      <c r="H70" s="21" t="str">
        <f t="shared" ref="H70:H104" si="7">IF($A70="","",COUNTIF($K70:$AO70,"Sick Leave"))</f>
        <v/>
      </c>
      <c r="I70" s="21" t="str">
        <f t="shared" ref="I70:I104" si="8">IF($A70="","",COUNTIF($K70:$AO70,"Annual Leave"))</f>
        <v/>
      </c>
      <c r="J70" s="21" t="str">
        <f t="shared" ref="J70:J104" si="9">IF($A70="","",COUNTIF($K70:$AO70,"Half Day"))</f>
        <v/>
      </c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x14ac:dyDescent="0.25">
      <c r="A71" s="19" t="str">
        <f>IF(Employees!A71="","",Employees!A71)</f>
        <v/>
      </c>
      <c r="B71" s="19" t="str">
        <f>IF($A71="","",Employees!B71)</f>
        <v/>
      </c>
      <c r="C71" s="19" t="str">
        <f>IF($A71="","",Employees!C71)</f>
        <v/>
      </c>
      <c r="D71" s="19" t="str">
        <f>IF($A71="","",Employees!K71)</f>
        <v/>
      </c>
      <c r="E71" s="21" t="str">
        <f>IF(OR($A71="",$D71&lt;&gt;"Yes"),"",NETWORKDAYS.INTL(MAX(Employees!$D71,ReportMonth),EOMONTH(ReportMonth,0),WeekendCode,HolidayDates))</f>
        <v/>
      </c>
      <c r="F71" s="21" t="str">
        <f t="shared" si="5"/>
        <v/>
      </c>
      <c r="G71" s="21" t="str">
        <f t="shared" si="6"/>
        <v/>
      </c>
      <c r="H71" s="21" t="str">
        <f t="shared" si="7"/>
        <v/>
      </c>
      <c r="I71" s="21" t="str">
        <f t="shared" si="8"/>
        <v/>
      </c>
      <c r="J71" s="21" t="str">
        <f t="shared" si="9"/>
        <v/>
      </c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x14ac:dyDescent="0.25">
      <c r="A72" s="19" t="str">
        <f>IF(Employees!A72="","",Employees!A72)</f>
        <v/>
      </c>
      <c r="B72" s="19" t="str">
        <f>IF($A72="","",Employees!B72)</f>
        <v/>
      </c>
      <c r="C72" s="19" t="str">
        <f>IF($A72="","",Employees!C72)</f>
        <v/>
      </c>
      <c r="D72" s="19" t="str">
        <f>IF($A72="","",Employees!K72)</f>
        <v/>
      </c>
      <c r="E72" s="21" t="str">
        <f>IF(OR($A72="",$D72&lt;&gt;"Yes"),"",NETWORKDAYS.INTL(MAX(Employees!$D72,ReportMonth),EOMONTH(ReportMonth,0),WeekendCode,HolidayDates))</f>
        <v/>
      </c>
      <c r="F72" s="21" t="str">
        <f t="shared" si="5"/>
        <v/>
      </c>
      <c r="G72" s="21" t="str">
        <f t="shared" si="6"/>
        <v/>
      </c>
      <c r="H72" s="21" t="str">
        <f t="shared" si="7"/>
        <v/>
      </c>
      <c r="I72" s="21" t="str">
        <f t="shared" si="8"/>
        <v/>
      </c>
      <c r="J72" s="21" t="str">
        <f t="shared" si="9"/>
        <v/>
      </c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x14ac:dyDescent="0.25">
      <c r="A73" s="19" t="str">
        <f>IF(Employees!A73="","",Employees!A73)</f>
        <v/>
      </c>
      <c r="B73" s="19" t="str">
        <f>IF($A73="","",Employees!B73)</f>
        <v/>
      </c>
      <c r="C73" s="19" t="str">
        <f>IF($A73="","",Employees!C73)</f>
        <v/>
      </c>
      <c r="D73" s="19" t="str">
        <f>IF($A73="","",Employees!K73)</f>
        <v/>
      </c>
      <c r="E73" s="21" t="str">
        <f>IF(OR($A73="",$D73&lt;&gt;"Yes"),"",NETWORKDAYS.INTL(MAX(Employees!$D73,ReportMonth),EOMONTH(ReportMonth,0),WeekendCode,HolidayDates))</f>
        <v/>
      </c>
      <c r="F73" s="21" t="str">
        <f t="shared" si="5"/>
        <v/>
      </c>
      <c r="G73" s="21" t="str">
        <f t="shared" si="6"/>
        <v/>
      </c>
      <c r="H73" s="21" t="str">
        <f t="shared" si="7"/>
        <v/>
      </c>
      <c r="I73" s="21" t="str">
        <f t="shared" si="8"/>
        <v/>
      </c>
      <c r="J73" s="21" t="str">
        <f t="shared" si="9"/>
        <v/>
      </c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x14ac:dyDescent="0.25">
      <c r="A74" s="19" t="str">
        <f>IF(Employees!A74="","",Employees!A74)</f>
        <v/>
      </c>
      <c r="B74" s="19" t="str">
        <f>IF($A74="","",Employees!B74)</f>
        <v/>
      </c>
      <c r="C74" s="19" t="str">
        <f>IF($A74="","",Employees!C74)</f>
        <v/>
      </c>
      <c r="D74" s="19" t="str">
        <f>IF($A74="","",Employees!K74)</f>
        <v/>
      </c>
      <c r="E74" s="21" t="str">
        <f>IF(OR($A74="",$D74&lt;&gt;"Yes"),"",NETWORKDAYS.INTL(MAX(Employees!$D74,ReportMonth),EOMONTH(ReportMonth,0),WeekendCode,HolidayDates))</f>
        <v/>
      </c>
      <c r="F74" s="21" t="str">
        <f t="shared" si="5"/>
        <v/>
      </c>
      <c r="G74" s="21" t="str">
        <f t="shared" si="6"/>
        <v/>
      </c>
      <c r="H74" s="21" t="str">
        <f t="shared" si="7"/>
        <v/>
      </c>
      <c r="I74" s="21" t="str">
        <f t="shared" si="8"/>
        <v/>
      </c>
      <c r="J74" s="21" t="str">
        <f t="shared" si="9"/>
        <v/>
      </c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x14ac:dyDescent="0.25">
      <c r="A75" s="19" t="str">
        <f>IF(Employees!A75="","",Employees!A75)</f>
        <v/>
      </c>
      <c r="B75" s="19" t="str">
        <f>IF($A75="","",Employees!B75)</f>
        <v/>
      </c>
      <c r="C75" s="19" t="str">
        <f>IF($A75="","",Employees!C75)</f>
        <v/>
      </c>
      <c r="D75" s="19" t="str">
        <f>IF($A75="","",Employees!K75)</f>
        <v/>
      </c>
      <c r="E75" s="21" t="str">
        <f>IF(OR($A75="",$D75&lt;&gt;"Yes"),"",NETWORKDAYS.INTL(MAX(Employees!$D75,ReportMonth),EOMONTH(ReportMonth,0),WeekendCode,HolidayDates))</f>
        <v/>
      </c>
      <c r="F75" s="21" t="str">
        <f t="shared" si="5"/>
        <v/>
      </c>
      <c r="G75" s="21" t="str">
        <f t="shared" si="6"/>
        <v/>
      </c>
      <c r="H75" s="21" t="str">
        <f t="shared" si="7"/>
        <v/>
      </c>
      <c r="I75" s="21" t="str">
        <f t="shared" si="8"/>
        <v/>
      </c>
      <c r="J75" s="21" t="str">
        <f t="shared" si="9"/>
        <v/>
      </c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x14ac:dyDescent="0.25">
      <c r="A76" s="19" t="str">
        <f>IF(Employees!A76="","",Employees!A76)</f>
        <v/>
      </c>
      <c r="B76" s="19" t="str">
        <f>IF($A76="","",Employees!B76)</f>
        <v/>
      </c>
      <c r="C76" s="19" t="str">
        <f>IF($A76="","",Employees!C76)</f>
        <v/>
      </c>
      <c r="D76" s="19" t="str">
        <f>IF($A76="","",Employees!K76)</f>
        <v/>
      </c>
      <c r="E76" s="21" t="str">
        <f>IF(OR($A76="",$D76&lt;&gt;"Yes"),"",NETWORKDAYS.INTL(MAX(Employees!$D76,ReportMonth),EOMONTH(ReportMonth,0),WeekendCode,HolidayDates))</f>
        <v/>
      </c>
      <c r="F76" s="21" t="str">
        <f t="shared" si="5"/>
        <v/>
      </c>
      <c r="G76" s="21" t="str">
        <f t="shared" si="6"/>
        <v/>
      </c>
      <c r="H76" s="21" t="str">
        <f t="shared" si="7"/>
        <v/>
      </c>
      <c r="I76" s="21" t="str">
        <f t="shared" si="8"/>
        <v/>
      </c>
      <c r="J76" s="21" t="str">
        <f t="shared" si="9"/>
        <v/>
      </c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x14ac:dyDescent="0.25">
      <c r="A77" s="19" t="str">
        <f>IF(Employees!A77="","",Employees!A77)</f>
        <v/>
      </c>
      <c r="B77" s="19" t="str">
        <f>IF($A77="","",Employees!B77)</f>
        <v/>
      </c>
      <c r="C77" s="19" t="str">
        <f>IF($A77="","",Employees!C77)</f>
        <v/>
      </c>
      <c r="D77" s="19" t="str">
        <f>IF($A77="","",Employees!K77)</f>
        <v/>
      </c>
      <c r="E77" s="21" t="str">
        <f>IF(OR($A77="",$D77&lt;&gt;"Yes"),"",NETWORKDAYS.INTL(MAX(Employees!$D77,ReportMonth),EOMONTH(ReportMonth,0),WeekendCode,HolidayDates))</f>
        <v/>
      </c>
      <c r="F77" s="21" t="str">
        <f t="shared" si="5"/>
        <v/>
      </c>
      <c r="G77" s="21" t="str">
        <f t="shared" si="6"/>
        <v/>
      </c>
      <c r="H77" s="21" t="str">
        <f t="shared" si="7"/>
        <v/>
      </c>
      <c r="I77" s="21" t="str">
        <f t="shared" si="8"/>
        <v/>
      </c>
      <c r="J77" s="21" t="str">
        <f t="shared" si="9"/>
        <v/>
      </c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x14ac:dyDescent="0.25">
      <c r="A78" s="19" t="str">
        <f>IF(Employees!A78="","",Employees!A78)</f>
        <v/>
      </c>
      <c r="B78" s="19" t="str">
        <f>IF($A78="","",Employees!B78)</f>
        <v/>
      </c>
      <c r="C78" s="19" t="str">
        <f>IF($A78="","",Employees!C78)</f>
        <v/>
      </c>
      <c r="D78" s="19" t="str">
        <f>IF($A78="","",Employees!K78)</f>
        <v/>
      </c>
      <c r="E78" s="21" t="str">
        <f>IF(OR($A78="",$D78&lt;&gt;"Yes"),"",NETWORKDAYS.INTL(MAX(Employees!$D78,ReportMonth),EOMONTH(ReportMonth,0),WeekendCode,HolidayDates))</f>
        <v/>
      </c>
      <c r="F78" s="21" t="str">
        <f t="shared" si="5"/>
        <v/>
      </c>
      <c r="G78" s="21" t="str">
        <f t="shared" si="6"/>
        <v/>
      </c>
      <c r="H78" s="21" t="str">
        <f t="shared" si="7"/>
        <v/>
      </c>
      <c r="I78" s="21" t="str">
        <f t="shared" si="8"/>
        <v/>
      </c>
      <c r="J78" s="21" t="str">
        <f t="shared" si="9"/>
        <v/>
      </c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x14ac:dyDescent="0.25">
      <c r="A79" s="19" t="str">
        <f>IF(Employees!A79="","",Employees!A79)</f>
        <v/>
      </c>
      <c r="B79" s="19" t="str">
        <f>IF($A79="","",Employees!B79)</f>
        <v/>
      </c>
      <c r="C79" s="19" t="str">
        <f>IF($A79="","",Employees!C79)</f>
        <v/>
      </c>
      <c r="D79" s="19" t="str">
        <f>IF($A79="","",Employees!K79)</f>
        <v/>
      </c>
      <c r="E79" s="21" t="str">
        <f>IF(OR($A79="",$D79&lt;&gt;"Yes"),"",NETWORKDAYS.INTL(MAX(Employees!$D79,ReportMonth),EOMONTH(ReportMonth,0),WeekendCode,HolidayDates))</f>
        <v/>
      </c>
      <c r="F79" s="21" t="str">
        <f t="shared" si="5"/>
        <v/>
      </c>
      <c r="G79" s="21" t="str">
        <f t="shared" si="6"/>
        <v/>
      </c>
      <c r="H79" s="21" t="str">
        <f t="shared" si="7"/>
        <v/>
      </c>
      <c r="I79" s="21" t="str">
        <f t="shared" si="8"/>
        <v/>
      </c>
      <c r="J79" s="21" t="str">
        <f t="shared" si="9"/>
        <v/>
      </c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x14ac:dyDescent="0.25">
      <c r="A80" s="19" t="str">
        <f>IF(Employees!A80="","",Employees!A80)</f>
        <v/>
      </c>
      <c r="B80" s="19" t="str">
        <f>IF($A80="","",Employees!B80)</f>
        <v/>
      </c>
      <c r="C80" s="19" t="str">
        <f>IF($A80="","",Employees!C80)</f>
        <v/>
      </c>
      <c r="D80" s="19" t="str">
        <f>IF($A80="","",Employees!K80)</f>
        <v/>
      </c>
      <c r="E80" s="21" t="str">
        <f>IF(OR($A80="",$D80&lt;&gt;"Yes"),"",NETWORKDAYS.INTL(MAX(Employees!$D80,ReportMonth),EOMONTH(ReportMonth,0),WeekendCode,HolidayDates))</f>
        <v/>
      </c>
      <c r="F80" s="21" t="str">
        <f t="shared" si="5"/>
        <v/>
      </c>
      <c r="G80" s="21" t="str">
        <f t="shared" si="6"/>
        <v/>
      </c>
      <c r="H80" s="21" t="str">
        <f t="shared" si="7"/>
        <v/>
      </c>
      <c r="I80" s="21" t="str">
        <f t="shared" si="8"/>
        <v/>
      </c>
      <c r="J80" s="21" t="str">
        <f t="shared" si="9"/>
        <v/>
      </c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x14ac:dyDescent="0.25">
      <c r="A81" s="19" t="str">
        <f>IF(Employees!A81="","",Employees!A81)</f>
        <v/>
      </c>
      <c r="B81" s="19" t="str">
        <f>IF($A81="","",Employees!B81)</f>
        <v/>
      </c>
      <c r="C81" s="19" t="str">
        <f>IF($A81="","",Employees!C81)</f>
        <v/>
      </c>
      <c r="D81" s="19" t="str">
        <f>IF($A81="","",Employees!K81)</f>
        <v/>
      </c>
      <c r="E81" s="21" t="str">
        <f>IF(OR($A81="",$D81&lt;&gt;"Yes"),"",NETWORKDAYS.INTL(MAX(Employees!$D81,ReportMonth),EOMONTH(ReportMonth,0),WeekendCode,HolidayDates))</f>
        <v/>
      </c>
      <c r="F81" s="21" t="str">
        <f t="shared" si="5"/>
        <v/>
      </c>
      <c r="G81" s="21" t="str">
        <f t="shared" si="6"/>
        <v/>
      </c>
      <c r="H81" s="21" t="str">
        <f t="shared" si="7"/>
        <v/>
      </c>
      <c r="I81" s="21" t="str">
        <f t="shared" si="8"/>
        <v/>
      </c>
      <c r="J81" s="21" t="str">
        <f t="shared" si="9"/>
        <v/>
      </c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x14ac:dyDescent="0.25">
      <c r="A82" s="19" t="str">
        <f>IF(Employees!A82="","",Employees!A82)</f>
        <v/>
      </c>
      <c r="B82" s="19" t="str">
        <f>IF($A82="","",Employees!B82)</f>
        <v/>
      </c>
      <c r="C82" s="19" t="str">
        <f>IF($A82="","",Employees!C82)</f>
        <v/>
      </c>
      <c r="D82" s="19" t="str">
        <f>IF($A82="","",Employees!K82)</f>
        <v/>
      </c>
      <c r="E82" s="21" t="str">
        <f>IF(OR($A82="",$D82&lt;&gt;"Yes"),"",NETWORKDAYS.INTL(MAX(Employees!$D82,ReportMonth),EOMONTH(ReportMonth,0),WeekendCode,HolidayDates))</f>
        <v/>
      </c>
      <c r="F82" s="21" t="str">
        <f t="shared" si="5"/>
        <v/>
      </c>
      <c r="G82" s="21" t="str">
        <f t="shared" si="6"/>
        <v/>
      </c>
      <c r="H82" s="21" t="str">
        <f t="shared" si="7"/>
        <v/>
      </c>
      <c r="I82" s="21" t="str">
        <f t="shared" si="8"/>
        <v/>
      </c>
      <c r="J82" s="21" t="str">
        <f t="shared" si="9"/>
        <v/>
      </c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x14ac:dyDescent="0.25">
      <c r="A83" s="19" t="str">
        <f>IF(Employees!A83="","",Employees!A83)</f>
        <v/>
      </c>
      <c r="B83" s="19" t="str">
        <f>IF($A83="","",Employees!B83)</f>
        <v/>
      </c>
      <c r="C83" s="19" t="str">
        <f>IF($A83="","",Employees!C83)</f>
        <v/>
      </c>
      <c r="D83" s="19" t="str">
        <f>IF($A83="","",Employees!K83)</f>
        <v/>
      </c>
      <c r="E83" s="21" t="str">
        <f>IF(OR($A83="",$D83&lt;&gt;"Yes"),"",NETWORKDAYS.INTL(MAX(Employees!$D83,ReportMonth),EOMONTH(ReportMonth,0),WeekendCode,HolidayDates))</f>
        <v/>
      </c>
      <c r="F83" s="21" t="str">
        <f t="shared" si="5"/>
        <v/>
      </c>
      <c r="G83" s="21" t="str">
        <f t="shared" si="6"/>
        <v/>
      </c>
      <c r="H83" s="21" t="str">
        <f t="shared" si="7"/>
        <v/>
      </c>
      <c r="I83" s="21" t="str">
        <f t="shared" si="8"/>
        <v/>
      </c>
      <c r="J83" s="21" t="str">
        <f t="shared" si="9"/>
        <v/>
      </c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x14ac:dyDescent="0.25">
      <c r="A84" s="19" t="str">
        <f>IF(Employees!A84="","",Employees!A84)</f>
        <v/>
      </c>
      <c r="B84" s="19" t="str">
        <f>IF($A84="","",Employees!B84)</f>
        <v/>
      </c>
      <c r="C84" s="19" t="str">
        <f>IF($A84="","",Employees!C84)</f>
        <v/>
      </c>
      <c r="D84" s="19" t="str">
        <f>IF($A84="","",Employees!K84)</f>
        <v/>
      </c>
      <c r="E84" s="21" t="str">
        <f>IF(OR($A84="",$D84&lt;&gt;"Yes"),"",NETWORKDAYS.INTL(MAX(Employees!$D84,ReportMonth),EOMONTH(ReportMonth,0),WeekendCode,HolidayDates))</f>
        <v/>
      </c>
      <c r="F84" s="21" t="str">
        <f t="shared" si="5"/>
        <v/>
      </c>
      <c r="G84" s="21" t="str">
        <f t="shared" si="6"/>
        <v/>
      </c>
      <c r="H84" s="21" t="str">
        <f t="shared" si="7"/>
        <v/>
      </c>
      <c r="I84" s="21" t="str">
        <f t="shared" si="8"/>
        <v/>
      </c>
      <c r="J84" s="21" t="str">
        <f t="shared" si="9"/>
        <v/>
      </c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x14ac:dyDescent="0.25">
      <c r="A85" s="19" t="str">
        <f>IF(Employees!A85="","",Employees!A85)</f>
        <v/>
      </c>
      <c r="B85" s="19" t="str">
        <f>IF($A85="","",Employees!B85)</f>
        <v/>
      </c>
      <c r="C85" s="19" t="str">
        <f>IF($A85="","",Employees!C85)</f>
        <v/>
      </c>
      <c r="D85" s="19" t="str">
        <f>IF($A85="","",Employees!K85)</f>
        <v/>
      </c>
      <c r="E85" s="21" t="str">
        <f>IF(OR($A85="",$D85&lt;&gt;"Yes"),"",NETWORKDAYS.INTL(MAX(Employees!$D85,ReportMonth),EOMONTH(ReportMonth,0),WeekendCode,HolidayDates))</f>
        <v/>
      </c>
      <c r="F85" s="21" t="str">
        <f t="shared" si="5"/>
        <v/>
      </c>
      <c r="G85" s="21" t="str">
        <f t="shared" si="6"/>
        <v/>
      </c>
      <c r="H85" s="21" t="str">
        <f t="shared" si="7"/>
        <v/>
      </c>
      <c r="I85" s="21" t="str">
        <f t="shared" si="8"/>
        <v/>
      </c>
      <c r="J85" s="21" t="str">
        <f t="shared" si="9"/>
        <v/>
      </c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x14ac:dyDescent="0.25">
      <c r="A86" s="19" t="str">
        <f>IF(Employees!A86="","",Employees!A86)</f>
        <v/>
      </c>
      <c r="B86" s="19" t="str">
        <f>IF($A86="","",Employees!B86)</f>
        <v/>
      </c>
      <c r="C86" s="19" t="str">
        <f>IF($A86="","",Employees!C86)</f>
        <v/>
      </c>
      <c r="D86" s="19" t="str">
        <f>IF($A86="","",Employees!K86)</f>
        <v/>
      </c>
      <c r="E86" s="21" t="str">
        <f>IF(OR($A86="",$D86&lt;&gt;"Yes"),"",NETWORKDAYS.INTL(MAX(Employees!$D86,ReportMonth),EOMONTH(ReportMonth,0),WeekendCode,HolidayDates))</f>
        <v/>
      </c>
      <c r="F86" s="21" t="str">
        <f t="shared" si="5"/>
        <v/>
      </c>
      <c r="G86" s="21" t="str">
        <f t="shared" si="6"/>
        <v/>
      </c>
      <c r="H86" s="21" t="str">
        <f t="shared" si="7"/>
        <v/>
      </c>
      <c r="I86" s="21" t="str">
        <f t="shared" si="8"/>
        <v/>
      </c>
      <c r="J86" s="21" t="str">
        <f t="shared" si="9"/>
        <v/>
      </c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x14ac:dyDescent="0.25">
      <c r="A87" s="19" t="str">
        <f>IF(Employees!A87="","",Employees!A87)</f>
        <v/>
      </c>
      <c r="B87" s="19" t="str">
        <f>IF($A87="","",Employees!B87)</f>
        <v/>
      </c>
      <c r="C87" s="19" t="str">
        <f>IF($A87="","",Employees!C87)</f>
        <v/>
      </c>
      <c r="D87" s="19" t="str">
        <f>IF($A87="","",Employees!K87)</f>
        <v/>
      </c>
      <c r="E87" s="21" t="str">
        <f>IF(OR($A87="",$D87&lt;&gt;"Yes"),"",NETWORKDAYS.INTL(MAX(Employees!$D87,ReportMonth),EOMONTH(ReportMonth,0),WeekendCode,HolidayDates))</f>
        <v/>
      </c>
      <c r="F87" s="21" t="str">
        <f t="shared" si="5"/>
        <v/>
      </c>
      <c r="G87" s="21" t="str">
        <f t="shared" si="6"/>
        <v/>
      </c>
      <c r="H87" s="21" t="str">
        <f t="shared" si="7"/>
        <v/>
      </c>
      <c r="I87" s="21" t="str">
        <f t="shared" si="8"/>
        <v/>
      </c>
      <c r="J87" s="21" t="str">
        <f t="shared" si="9"/>
        <v/>
      </c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x14ac:dyDescent="0.25">
      <c r="A88" s="19" t="str">
        <f>IF(Employees!A88="","",Employees!A88)</f>
        <v/>
      </c>
      <c r="B88" s="19" t="str">
        <f>IF($A88="","",Employees!B88)</f>
        <v/>
      </c>
      <c r="C88" s="19" t="str">
        <f>IF($A88="","",Employees!C88)</f>
        <v/>
      </c>
      <c r="D88" s="19" t="str">
        <f>IF($A88="","",Employees!K88)</f>
        <v/>
      </c>
      <c r="E88" s="21" t="str">
        <f>IF(OR($A88="",$D88&lt;&gt;"Yes"),"",NETWORKDAYS.INTL(MAX(Employees!$D88,ReportMonth),EOMONTH(ReportMonth,0),WeekendCode,HolidayDates))</f>
        <v/>
      </c>
      <c r="F88" s="21" t="str">
        <f t="shared" si="5"/>
        <v/>
      </c>
      <c r="G88" s="21" t="str">
        <f t="shared" si="6"/>
        <v/>
      </c>
      <c r="H88" s="21" t="str">
        <f t="shared" si="7"/>
        <v/>
      </c>
      <c r="I88" s="21" t="str">
        <f t="shared" si="8"/>
        <v/>
      </c>
      <c r="J88" s="21" t="str">
        <f t="shared" si="9"/>
        <v/>
      </c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x14ac:dyDescent="0.25">
      <c r="A89" s="19" t="str">
        <f>IF(Employees!A89="","",Employees!A89)</f>
        <v/>
      </c>
      <c r="B89" s="19" t="str">
        <f>IF($A89="","",Employees!B89)</f>
        <v/>
      </c>
      <c r="C89" s="19" t="str">
        <f>IF($A89="","",Employees!C89)</f>
        <v/>
      </c>
      <c r="D89" s="19" t="str">
        <f>IF($A89="","",Employees!K89)</f>
        <v/>
      </c>
      <c r="E89" s="21" t="str">
        <f>IF(OR($A89="",$D89&lt;&gt;"Yes"),"",NETWORKDAYS.INTL(MAX(Employees!$D89,ReportMonth),EOMONTH(ReportMonth,0),WeekendCode,HolidayDates))</f>
        <v/>
      </c>
      <c r="F89" s="21" t="str">
        <f t="shared" si="5"/>
        <v/>
      </c>
      <c r="G89" s="21" t="str">
        <f t="shared" si="6"/>
        <v/>
      </c>
      <c r="H89" s="21" t="str">
        <f t="shared" si="7"/>
        <v/>
      </c>
      <c r="I89" s="21" t="str">
        <f t="shared" si="8"/>
        <v/>
      </c>
      <c r="J89" s="21" t="str">
        <f t="shared" si="9"/>
        <v/>
      </c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x14ac:dyDescent="0.25">
      <c r="A90" s="19" t="str">
        <f>IF(Employees!A90="","",Employees!A90)</f>
        <v/>
      </c>
      <c r="B90" s="19" t="str">
        <f>IF($A90="","",Employees!B90)</f>
        <v/>
      </c>
      <c r="C90" s="19" t="str">
        <f>IF($A90="","",Employees!C90)</f>
        <v/>
      </c>
      <c r="D90" s="19" t="str">
        <f>IF($A90="","",Employees!K90)</f>
        <v/>
      </c>
      <c r="E90" s="21" t="str">
        <f>IF(OR($A90="",$D90&lt;&gt;"Yes"),"",NETWORKDAYS.INTL(MAX(Employees!$D90,ReportMonth),EOMONTH(ReportMonth,0),WeekendCode,HolidayDates))</f>
        <v/>
      </c>
      <c r="F90" s="21" t="str">
        <f t="shared" si="5"/>
        <v/>
      </c>
      <c r="G90" s="21" t="str">
        <f t="shared" si="6"/>
        <v/>
      </c>
      <c r="H90" s="21" t="str">
        <f t="shared" si="7"/>
        <v/>
      </c>
      <c r="I90" s="21" t="str">
        <f t="shared" si="8"/>
        <v/>
      </c>
      <c r="J90" s="21" t="str">
        <f t="shared" si="9"/>
        <v/>
      </c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x14ac:dyDescent="0.25">
      <c r="A91" s="19" t="str">
        <f>IF(Employees!A91="","",Employees!A91)</f>
        <v/>
      </c>
      <c r="B91" s="19" t="str">
        <f>IF($A91="","",Employees!B91)</f>
        <v/>
      </c>
      <c r="C91" s="19" t="str">
        <f>IF($A91="","",Employees!C91)</f>
        <v/>
      </c>
      <c r="D91" s="19" t="str">
        <f>IF($A91="","",Employees!K91)</f>
        <v/>
      </c>
      <c r="E91" s="21" t="str">
        <f>IF(OR($A91="",$D91&lt;&gt;"Yes"),"",NETWORKDAYS.INTL(MAX(Employees!$D91,ReportMonth),EOMONTH(ReportMonth,0),WeekendCode,HolidayDates))</f>
        <v/>
      </c>
      <c r="F91" s="21" t="str">
        <f t="shared" si="5"/>
        <v/>
      </c>
      <c r="G91" s="21" t="str">
        <f t="shared" si="6"/>
        <v/>
      </c>
      <c r="H91" s="21" t="str">
        <f t="shared" si="7"/>
        <v/>
      </c>
      <c r="I91" s="21" t="str">
        <f t="shared" si="8"/>
        <v/>
      </c>
      <c r="J91" s="21" t="str">
        <f t="shared" si="9"/>
        <v/>
      </c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x14ac:dyDescent="0.25">
      <c r="A92" s="19" t="str">
        <f>IF(Employees!A92="","",Employees!A92)</f>
        <v/>
      </c>
      <c r="B92" s="19" t="str">
        <f>IF($A92="","",Employees!B92)</f>
        <v/>
      </c>
      <c r="C92" s="19" t="str">
        <f>IF($A92="","",Employees!C92)</f>
        <v/>
      </c>
      <c r="D92" s="19" t="str">
        <f>IF($A92="","",Employees!K92)</f>
        <v/>
      </c>
      <c r="E92" s="21" t="str">
        <f>IF(OR($A92="",$D92&lt;&gt;"Yes"),"",NETWORKDAYS.INTL(MAX(Employees!$D92,ReportMonth),EOMONTH(ReportMonth,0),WeekendCode,HolidayDates))</f>
        <v/>
      </c>
      <c r="F92" s="21" t="str">
        <f t="shared" si="5"/>
        <v/>
      </c>
      <c r="G92" s="21" t="str">
        <f t="shared" si="6"/>
        <v/>
      </c>
      <c r="H92" s="21" t="str">
        <f t="shared" si="7"/>
        <v/>
      </c>
      <c r="I92" s="21" t="str">
        <f t="shared" si="8"/>
        <v/>
      </c>
      <c r="J92" s="21" t="str">
        <f t="shared" si="9"/>
        <v/>
      </c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x14ac:dyDescent="0.25">
      <c r="A93" s="19" t="str">
        <f>IF(Employees!A93="","",Employees!A93)</f>
        <v/>
      </c>
      <c r="B93" s="19" t="str">
        <f>IF($A93="","",Employees!B93)</f>
        <v/>
      </c>
      <c r="C93" s="19" t="str">
        <f>IF($A93="","",Employees!C93)</f>
        <v/>
      </c>
      <c r="D93" s="19" t="str">
        <f>IF($A93="","",Employees!K93)</f>
        <v/>
      </c>
      <c r="E93" s="21" t="str">
        <f>IF(OR($A93="",$D93&lt;&gt;"Yes"),"",NETWORKDAYS.INTL(MAX(Employees!$D93,ReportMonth),EOMONTH(ReportMonth,0),WeekendCode,HolidayDates))</f>
        <v/>
      </c>
      <c r="F93" s="21" t="str">
        <f t="shared" si="5"/>
        <v/>
      </c>
      <c r="G93" s="21" t="str">
        <f t="shared" si="6"/>
        <v/>
      </c>
      <c r="H93" s="21" t="str">
        <f t="shared" si="7"/>
        <v/>
      </c>
      <c r="I93" s="21" t="str">
        <f t="shared" si="8"/>
        <v/>
      </c>
      <c r="J93" s="21" t="str">
        <f t="shared" si="9"/>
        <v/>
      </c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x14ac:dyDescent="0.25">
      <c r="A94" s="19" t="str">
        <f>IF(Employees!A94="","",Employees!A94)</f>
        <v/>
      </c>
      <c r="B94" s="19" t="str">
        <f>IF($A94="","",Employees!B94)</f>
        <v/>
      </c>
      <c r="C94" s="19" t="str">
        <f>IF($A94="","",Employees!C94)</f>
        <v/>
      </c>
      <c r="D94" s="19" t="str">
        <f>IF($A94="","",Employees!K94)</f>
        <v/>
      </c>
      <c r="E94" s="21" t="str">
        <f>IF(OR($A94="",$D94&lt;&gt;"Yes"),"",NETWORKDAYS.INTL(MAX(Employees!$D94,ReportMonth),EOMONTH(ReportMonth,0),WeekendCode,HolidayDates))</f>
        <v/>
      </c>
      <c r="F94" s="21" t="str">
        <f t="shared" si="5"/>
        <v/>
      </c>
      <c r="G94" s="21" t="str">
        <f t="shared" si="6"/>
        <v/>
      </c>
      <c r="H94" s="21" t="str">
        <f t="shared" si="7"/>
        <v/>
      </c>
      <c r="I94" s="21" t="str">
        <f t="shared" si="8"/>
        <v/>
      </c>
      <c r="J94" s="21" t="str">
        <f t="shared" si="9"/>
        <v/>
      </c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x14ac:dyDescent="0.25">
      <c r="A95" s="19" t="str">
        <f>IF(Employees!A95="","",Employees!A95)</f>
        <v/>
      </c>
      <c r="B95" s="19" t="str">
        <f>IF($A95="","",Employees!B95)</f>
        <v/>
      </c>
      <c r="C95" s="19" t="str">
        <f>IF($A95="","",Employees!C95)</f>
        <v/>
      </c>
      <c r="D95" s="19" t="str">
        <f>IF($A95="","",Employees!K95)</f>
        <v/>
      </c>
      <c r="E95" s="21" t="str">
        <f>IF(OR($A95="",$D95&lt;&gt;"Yes"),"",NETWORKDAYS.INTL(MAX(Employees!$D95,ReportMonth),EOMONTH(ReportMonth,0),WeekendCode,HolidayDates))</f>
        <v/>
      </c>
      <c r="F95" s="21" t="str">
        <f t="shared" si="5"/>
        <v/>
      </c>
      <c r="G95" s="21" t="str">
        <f t="shared" si="6"/>
        <v/>
      </c>
      <c r="H95" s="21" t="str">
        <f t="shared" si="7"/>
        <v/>
      </c>
      <c r="I95" s="21" t="str">
        <f t="shared" si="8"/>
        <v/>
      </c>
      <c r="J95" s="21" t="str">
        <f t="shared" si="9"/>
        <v/>
      </c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x14ac:dyDescent="0.25">
      <c r="A96" s="19" t="str">
        <f>IF(Employees!A96="","",Employees!A96)</f>
        <v/>
      </c>
      <c r="B96" s="19" t="str">
        <f>IF($A96="","",Employees!B96)</f>
        <v/>
      </c>
      <c r="C96" s="19" t="str">
        <f>IF($A96="","",Employees!C96)</f>
        <v/>
      </c>
      <c r="D96" s="19" t="str">
        <f>IF($A96="","",Employees!K96)</f>
        <v/>
      </c>
      <c r="E96" s="21" t="str">
        <f>IF(OR($A96="",$D96&lt;&gt;"Yes"),"",NETWORKDAYS.INTL(MAX(Employees!$D96,ReportMonth),EOMONTH(ReportMonth,0),WeekendCode,HolidayDates))</f>
        <v/>
      </c>
      <c r="F96" s="21" t="str">
        <f t="shared" si="5"/>
        <v/>
      </c>
      <c r="G96" s="21" t="str">
        <f t="shared" si="6"/>
        <v/>
      </c>
      <c r="H96" s="21" t="str">
        <f t="shared" si="7"/>
        <v/>
      </c>
      <c r="I96" s="21" t="str">
        <f t="shared" si="8"/>
        <v/>
      </c>
      <c r="J96" s="21" t="str">
        <f t="shared" si="9"/>
        <v/>
      </c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x14ac:dyDescent="0.25">
      <c r="A97" s="19" t="str">
        <f>IF(Employees!A97="","",Employees!A97)</f>
        <v/>
      </c>
      <c r="B97" s="19" t="str">
        <f>IF($A97="","",Employees!B97)</f>
        <v/>
      </c>
      <c r="C97" s="19" t="str">
        <f>IF($A97="","",Employees!C97)</f>
        <v/>
      </c>
      <c r="D97" s="19" t="str">
        <f>IF($A97="","",Employees!K97)</f>
        <v/>
      </c>
      <c r="E97" s="21" t="str">
        <f>IF(OR($A97="",$D97&lt;&gt;"Yes"),"",NETWORKDAYS.INTL(MAX(Employees!$D97,ReportMonth),EOMONTH(ReportMonth,0),WeekendCode,HolidayDates))</f>
        <v/>
      </c>
      <c r="F97" s="21" t="str">
        <f t="shared" si="5"/>
        <v/>
      </c>
      <c r="G97" s="21" t="str">
        <f t="shared" si="6"/>
        <v/>
      </c>
      <c r="H97" s="21" t="str">
        <f t="shared" si="7"/>
        <v/>
      </c>
      <c r="I97" s="21" t="str">
        <f t="shared" si="8"/>
        <v/>
      </c>
      <c r="J97" s="21" t="str">
        <f t="shared" si="9"/>
        <v/>
      </c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x14ac:dyDescent="0.25">
      <c r="A98" s="19" t="str">
        <f>IF(Employees!A98="","",Employees!A98)</f>
        <v/>
      </c>
      <c r="B98" s="19" t="str">
        <f>IF($A98="","",Employees!B98)</f>
        <v/>
      </c>
      <c r="C98" s="19" t="str">
        <f>IF($A98="","",Employees!C98)</f>
        <v/>
      </c>
      <c r="D98" s="19" t="str">
        <f>IF($A98="","",Employees!K98)</f>
        <v/>
      </c>
      <c r="E98" s="21" t="str">
        <f>IF(OR($A98="",$D98&lt;&gt;"Yes"),"",NETWORKDAYS.INTL(MAX(Employees!$D98,ReportMonth),EOMONTH(ReportMonth,0),WeekendCode,HolidayDates))</f>
        <v/>
      </c>
      <c r="F98" s="21" t="str">
        <f t="shared" si="5"/>
        <v/>
      </c>
      <c r="G98" s="21" t="str">
        <f t="shared" si="6"/>
        <v/>
      </c>
      <c r="H98" s="21" t="str">
        <f t="shared" si="7"/>
        <v/>
      </c>
      <c r="I98" s="21" t="str">
        <f t="shared" si="8"/>
        <v/>
      </c>
      <c r="J98" s="21" t="str">
        <f t="shared" si="9"/>
        <v/>
      </c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x14ac:dyDescent="0.25">
      <c r="A99" s="19" t="str">
        <f>IF(Employees!A99="","",Employees!A99)</f>
        <v/>
      </c>
      <c r="B99" s="19" t="str">
        <f>IF($A99="","",Employees!B99)</f>
        <v/>
      </c>
      <c r="C99" s="19" t="str">
        <f>IF($A99="","",Employees!C99)</f>
        <v/>
      </c>
      <c r="D99" s="19" t="str">
        <f>IF($A99="","",Employees!K99)</f>
        <v/>
      </c>
      <c r="E99" s="21" t="str">
        <f>IF(OR($A99="",$D99&lt;&gt;"Yes"),"",NETWORKDAYS.INTL(MAX(Employees!$D99,ReportMonth),EOMONTH(ReportMonth,0),WeekendCode,HolidayDates))</f>
        <v/>
      </c>
      <c r="F99" s="21" t="str">
        <f t="shared" si="5"/>
        <v/>
      </c>
      <c r="G99" s="21" t="str">
        <f t="shared" si="6"/>
        <v/>
      </c>
      <c r="H99" s="21" t="str">
        <f t="shared" si="7"/>
        <v/>
      </c>
      <c r="I99" s="21" t="str">
        <f t="shared" si="8"/>
        <v/>
      </c>
      <c r="J99" s="21" t="str">
        <f t="shared" si="9"/>
        <v/>
      </c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x14ac:dyDescent="0.25">
      <c r="A100" s="19" t="str">
        <f>IF(Employees!A100="","",Employees!A100)</f>
        <v/>
      </c>
      <c r="B100" s="19" t="str">
        <f>IF($A100="","",Employees!B100)</f>
        <v/>
      </c>
      <c r="C100" s="19" t="str">
        <f>IF($A100="","",Employees!C100)</f>
        <v/>
      </c>
      <c r="D100" s="19" t="str">
        <f>IF($A100="","",Employees!K100)</f>
        <v/>
      </c>
      <c r="E100" s="21" t="str">
        <f>IF(OR($A100="",$D100&lt;&gt;"Yes"),"",NETWORKDAYS.INTL(MAX(Employees!$D100,ReportMonth),EOMONTH(ReportMonth,0),WeekendCode,HolidayDates))</f>
        <v/>
      </c>
      <c r="F100" s="21" t="str">
        <f t="shared" si="5"/>
        <v/>
      </c>
      <c r="G100" s="21" t="str">
        <f t="shared" si="6"/>
        <v/>
      </c>
      <c r="H100" s="21" t="str">
        <f t="shared" si="7"/>
        <v/>
      </c>
      <c r="I100" s="21" t="str">
        <f t="shared" si="8"/>
        <v/>
      </c>
      <c r="J100" s="21" t="str">
        <f t="shared" si="9"/>
        <v/>
      </c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x14ac:dyDescent="0.25">
      <c r="A101" s="19" t="str">
        <f>IF(Employees!A101="","",Employees!A101)</f>
        <v/>
      </c>
      <c r="B101" s="19" t="str">
        <f>IF($A101="","",Employees!B101)</f>
        <v/>
      </c>
      <c r="C101" s="19" t="str">
        <f>IF($A101="","",Employees!C101)</f>
        <v/>
      </c>
      <c r="D101" s="19" t="str">
        <f>IF($A101="","",Employees!K101)</f>
        <v/>
      </c>
      <c r="E101" s="21" t="str">
        <f>IF(OR($A101="",$D101&lt;&gt;"Yes"),"",NETWORKDAYS.INTL(MAX(Employees!$D101,ReportMonth),EOMONTH(ReportMonth,0),WeekendCode,HolidayDates))</f>
        <v/>
      </c>
      <c r="F101" s="21" t="str">
        <f t="shared" si="5"/>
        <v/>
      </c>
      <c r="G101" s="21" t="str">
        <f t="shared" si="6"/>
        <v/>
      </c>
      <c r="H101" s="21" t="str">
        <f t="shared" si="7"/>
        <v/>
      </c>
      <c r="I101" s="21" t="str">
        <f t="shared" si="8"/>
        <v/>
      </c>
      <c r="J101" s="21" t="str">
        <f t="shared" si="9"/>
        <v/>
      </c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x14ac:dyDescent="0.25">
      <c r="A102" s="19" t="str">
        <f>IF(Employees!A102="","",Employees!A102)</f>
        <v/>
      </c>
      <c r="B102" s="19" t="str">
        <f>IF($A102="","",Employees!B102)</f>
        <v/>
      </c>
      <c r="C102" s="19" t="str">
        <f>IF($A102="","",Employees!C102)</f>
        <v/>
      </c>
      <c r="D102" s="19" t="str">
        <f>IF($A102="","",Employees!K102)</f>
        <v/>
      </c>
      <c r="E102" s="21" t="str">
        <f>IF(OR($A102="",$D102&lt;&gt;"Yes"),"",NETWORKDAYS.INTL(MAX(Employees!$D102,ReportMonth),EOMONTH(ReportMonth,0),WeekendCode,HolidayDates))</f>
        <v/>
      </c>
      <c r="F102" s="21" t="str">
        <f t="shared" si="5"/>
        <v/>
      </c>
      <c r="G102" s="21" t="str">
        <f t="shared" si="6"/>
        <v/>
      </c>
      <c r="H102" s="21" t="str">
        <f t="shared" si="7"/>
        <v/>
      </c>
      <c r="I102" s="21" t="str">
        <f t="shared" si="8"/>
        <v/>
      </c>
      <c r="J102" s="21" t="str">
        <f t="shared" si="9"/>
        <v/>
      </c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x14ac:dyDescent="0.25">
      <c r="A103" s="19" t="str">
        <f>IF(Employees!A103="","",Employees!A103)</f>
        <v/>
      </c>
      <c r="B103" s="19" t="str">
        <f>IF($A103="","",Employees!B103)</f>
        <v/>
      </c>
      <c r="C103" s="19" t="str">
        <f>IF($A103="","",Employees!C103)</f>
        <v/>
      </c>
      <c r="D103" s="19" t="str">
        <f>IF($A103="","",Employees!K103)</f>
        <v/>
      </c>
      <c r="E103" s="21" t="str">
        <f>IF(OR($A103="",$D103&lt;&gt;"Yes"),"",NETWORKDAYS.INTL(MAX(Employees!$D103,ReportMonth),EOMONTH(ReportMonth,0),WeekendCode,HolidayDates))</f>
        <v/>
      </c>
      <c r="F103" s="21" t="str">
        <f t="shared" si="5"/>
        <v/>
      </c>
      <c r="G103" s="21" t="str">
        <f t="shared" si="6"/>
        <v/>
      </c>
      <c r="H103" s="21" t="str">
        <f t="shared" si="7"/>
        <v/>
      </c>
      <c r="I103" s="21" t="str">
        <f t="shared" si="8"/>
        <v/>
      </c>
      <c r="J103" s="21" t="str">
        <f t="shared" si="9"/>
        <v/>
      </c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x14ac:dyDescent="0.25">
      <c r="A104" s="19" t="str">
        <f>IF(Employees!A104="","",Employees!A104)</f>
        <v/>
      </c>
      <c r="B104" s="19" t="str">
        <f>IF($A104="","",Employees!B104)</f>
        <v/>
      </c>
      <c r="C104" s="19" t="str">
        <f>IF($A104="","",Employees!C104)</f>
        <v/>
      </c>
      <c r="D104" s="19" t="str">
        <f>IF($A104="","",Employees!K104)</f>
        <v/>
      </c>
      <c r="E104" s="21" t="str">
        <f>IF(OR($A104="",$D104&lt;&gt;"Yes"),"",NETWORKDAYS.INTL(MAX(Employees!$D104,ReportMonth),EOMONTH(ReportMonth,0),WeekendCode,HolidayDates))</f>
        <v/>
      </c>
      <c r="F104" s="21" t="str">
        <f t="shared" si="5"/>
        <v/>
      </c>
      <c r="G104" s="21" t="str">
        <f t="shared" si="6"/>
        <v/>
      </c>
      <c r="H104" s="21" t="str">
        <f t="shared" si="7"/>
        <v/>
      </c>
      <c r="I104" s="21" t="str">
        <f t="shared" si="8"/>
        <v/>
      </c>
      <c r="J104" s="21" t="str">
        <f t="shared" si="9"/>
        <v/>
      </c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</sheetData>
  <mergeCells count="2">
    <mergeCell ref="A1:AO1"/>
    <mergeCell ref="A2:AO2"/>
  </mergeCells>
  <conditionalFormatting sqref="K5:AO104">
    <cfRule type="expression" dxfId="5" priority="1">
      <formula>K5="Present"</formula>
    </cfRule>
  </conditionalFormatting>
  <conditionalFormatting sqref="K5:AO104">
    <cfRule type="expression" dxfId="4" priority="2">
      <formula>K5="Absent"</formula>
    </cfRule>
  </conditionalFormatting>
  <conditionalFormatting sqref="K5:AO104">
    <cfRule type="expression" dxfId="3" priority="3">
      <formula>K5="Sick Leave"</formula>
    </cfRule>
  </conditionalFormatting>
  <conditionalFormatting sqref="K5:AO104">
    <cfRule type="expression" dxfId="2" priority="4">
      <formula>K5="Annual Leave"</formula>
    </cfRule>
  </conditionalFormatting>
  <conditionalFormatting sqref="K5:AO104">
    <cfRule type="expression" dxfId="1" priority="5">
      <formula>K5="Half Day"</formula>
    </cfRule>
  </conditionalFormatting>
  <conditionalFormatting sqref="K4:AO104">
    <cfRule type="expression" dxfId="0" priority="6">
      <formula>OR(K$4="",WEEKDAY(K$4,2)&gt;5,COUNTIF(HolidayDates,K$4)&gt;0)</formula>
    </cfRule>
  </conditionalFormatting>
  <dataValidations count="1">
    <dataValidation type="list" allowBlank="1" showInputMessage="1" showErrorMessage="1" sqref="K5:AO104" xr:uid="{D5C5C81D-58BD-4DD3-82A0-069EF8E54A28}">
      <formula1>StatusList</formula1>
    </dataValidation>
  </dataValidations>
  <printOptions horizontalCentered="1"/>
  <pageMargins left="0.7" right="0.7" top="0.75" bottom="0.75" header="0.3" footer="0.3"/>
  <pageSetup paperSize="9" orientation="landscape" r:id="rId1"/>
  <headerFooter>
    <oddHeader>&amp;C&amp;"Aptos"&amp;10&amp;K0000FF Classification: Confidential &amp;1#_x000D_</oddHeader>
    <oddFooter xml:space="preserve">&amp;C_x000D_&amp;1#&amp;"Aptos"&amp;10&amp;K0000FF Classification: Confidential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7789F-2845-45B8-AF9B-812A5D973BF5}">
  <dimension ref="A1:H500"/>
  <sheetViews>
    <sheetView workbookViewId="0">
      <selection sqref="A1:H2"/>
    </sheetView>
  </sheetViews>
  <sheetFormatPr defaultRowHeight="15" x14ac:dyDescent="0.25"/>
  <cols>
    <col min="1" max="8" width="16.140625" customWidth="1"/>
    <col min="9" max="50" width="0" hidden="1" customWidth="1"/>
  </cols>
  <sheetData>
    <row r="1" spans="1:8" ht="30" customHeight="1" x14ac:dyDescent="0.25">
      <c r="A1" s="1" t="s">
        <v>67</v>
      </c>
      <c r="B1" s="1"/>
      <c r="C1" s="1"/>
      <c r="D1" s="1"/>
      <c r="E1" s="1"/>
      <c r="F1" s="1"/>
      <c r="G1" s="1"/>
      <c r="H1" s="1"/>
    </row>
    <row r="2" spans="1:8" x14ac:dyDescent="0.25">
      <c r="A2" s="2" t="str">
        <f>"Attendance and leave overview for "&amp;TEXT(ReportMonth,"mmmm yyyy")</f>
        <v>Attendance and leave overview for September 2026</v>
      </c>
      <c r="B2" s="2"/>
      <c r="C2" s="2"/>
      <c r="D2" s="2"/>
      <c r="E2" s="2"/>
      <c r="F2" s="2"/>
      <c r="G2" s="2"/>
      <c r="H2" s="2"/>
    </row>
    <row r="4" spans="1:8" x14ac:dyDescent="0.25">
      <c r="A4" s="34" t="s">
        <v>68</v>
      </c>
      <c r="B4" s="34"/>
      <c r="C4" s="34" t="s">
        <v>69</v>
      </c>
      <c r="D4" s="34"/>
      <c r="E4" s="34" t="s">
        <v>70</v>
      </c>
      <c r="F4" s="34"/>
      <c r="G4" s="37" t="s">
        <v>71</v>
      </c>
      <c r="H4" s="37"/>
    </row>
    <row r="5" spans="1:8" ht="48" customHeight="1" x14ac:dyDescent="0.25">
      <c r="A5" s="35">
        <f>COUNTIFS(Employees!$K$5:$K$104,"Yes",Employees!$A$5:$A$104,"&lt;&gt;")</f>
        <v>0</v>
      </c>
      <c r="B5" s="35"/>
      <c r="C5" s="35">
        <f>NETWORKDAYS.INTL(ReportMonth,EOMONTH(ReportMonth,0),WeekendCode,HolidayDates)</f>
        <v>22</v>
      </c>
      <c r="D5" s="35"/>
      <c r="E5" s="36">
        <f>IFERROR(SUM(Attendance!$F$5:$F$104)/SUM(Attendance!$E$5:$E$104),0)</f>
        <v>0</v>
      </c>
      <c r="F5" s="36"/>
      <c r="G5" s="38">
        <f>SUM(Attendance!$H$5:$H$104)+SUM(Attendance!$I$5:$I$104)+0.5*SUM(Attendance!$J$5:$J$104)</f>
        <v>0</v>
      </c>
      <c r="H5" s="38"/>
    </row>
    <row r="6" spans="1:8" ht="48" customHeight="1" x14ac:dyDescent="0.25">
      <c r="A6" s="35"/>
      <c r="B6" s="35"/>
      <c r="C6" s="35"/>
      <c r="D6" s="35"/>
      <c r="E6" s="36"/>
      <c r="F6" s="36"/>
      <c r="G6" s="38"/>
      <c r="H6" s="38"/>
    </row>
    <row r="8" spans="1:8" ht="21.95" customHeight="1" x14ac:dyDescent="0.25">
      <c r="A8" s="11" t="s">
        <v>72</v>
      </c>
      <c r="B8" s="11"/>
      <c r="C8" s="11"/>
      <c r="D8" s="11"/>
      <c r="E8" s="11"/>
      <c r="F8" s="11"/>
      <c r="G8" s="11"/>
      <c r="H8" s="11"/>
    </row>
    <row r="9" spans="1:8" ht="54" customHeight="1" x14ac:dyDescent="0.25">
      <c r="A9" s="14" t="str">
        <f>"For "&amp;TEXT(ReportMonth,"mmmm yyyy")&amp;", the tracker covers "&amp;TEXT(COUNTIFS(Employees!$K$5:$K$104,"Yes",Employees!$A$5:$A$104,"&lt;&gt;"),"0")&amp;" active employees. Recorded attendance equals "&amp;TEXT(IFERROR(SUM(Attendance!$F$5:$F$104)/SUM(Attendance!$E$5:$E$104),0),"0.0%")&amp;" of available working days. Total recorded sick, annual, and half-day leave is "&amp;TEXT(SUM(Attendance!$H$5:$H$104)+SUM(Attendance!$I$5:$I$104)+0.5*SUM(Attendance!$J$5:$J$104),"0.0")&amp;" days. Use the department table below to identify where absences or leave are concentrated."</f>
        <v>For September 2026, the tracker covers 0 active employees. Recorded attendance equals 0.0% of available working days. Total recorded sick, annual, and half-day leave is 0.0 days. Use the department table below to identify where absences or leave are concentrated.</v>
      </c>
      <c r="B9" s="14"/>
      <c r="C9" s="14"/>
      <c r="D9" s="14"/>
      <c r="E9" s="14"/>
      <c r="F9" s="14"/>
      <c r="G9" s="14"/>
      <c r="H9" s="14"/>
    </row>
    <row r="10" spans="1:8" ht="54" customHeight="1" x14ac:dyDescent="0.25">
      <c r="A10" s="14"/>
      <c r="B10" s="14"/>
      <c r="C10" s="14"/>
      <c r="D10" s="14"/>
      <c r="E10" s="14"/>
      <c r="F10" s="14"/>
      <c r="G10" s="14"/>
      <c r="H10" s="14"/>
    </row>
    <row r="11" spans="1:8" ht="54" customHeight="1" x14ac:dyDescent="0.25">
      <c r="A11" s="14"/>
      <c r="B11" s="14"/>
      <c r="C11" s="14"/>
      <c r="D11" s="14"/>
      <c r="E11" s="14"/>
      <c r="F11" s="14"/>
      <c r="G11" s="14"/>
      <c r="H11" s="14"/>
    </row>
    <row r="13" spans="1:8" ht="21.95" customHeight="1" x14ac:dyDescent="0.25">
      <c r="A13" s="11" t="s">
        <v>73</v>
      </c>
      <c r="B13" s="11"/>
      <c r="C13" s="11"/>
      <c r="D13" s="11"/>
      <c r="E13" s="11"/>
      <c r="F13" s="11"/>
      <c r="G13" s="11"/>
      <c r="H13" s="11"/>
    </row>
    <row r="14" spans="1:8" x14ac:dyDescent="0.25">
      <c r="A14" s="7" t="s">
        <v>27</v>
      </c>
      <c r="B14" s="7" t="s">
        <v>74</v>
      </c>
    </row>
    <row r="15" spans="1:8" x14ac:dyDescent="0.25">
      <c r="A15" s="19" t="s">
        <v>29</v>
      </c>
      <c r="B15" s="21">
        <f>SUM(Attendance!$F$5:$F$104)-0.5*SUM(Attendance!$J$5:$J$104)</f>
        <v>0</v>
      </c>
    </row>
    <row r="16" spans="1:8" x14ac:dyDescent="0.25">
      <c r="A16" s="19" t="s">
        <v>31</v>
      </c>
      <c r="B16" s="21">
        <f>SUM(Attendance!$G$5:$G$104)</f>
        <v>0</v>
      </c>
    </row>
    <row r="17" spans="1:8" x14ac:dyDescent="0.25">
      <c r="A17" s="19" t="s">
        <v>33</v>
      </c>
      <c r="B17" s="21">
        <f>SUM(Attendance!$H$5:$H$104)</f>
        <v>0</v>
      </c>
    </row>
    <row r="18" spans="1:8" x14ac:dyDescent="0.25">
      <c r="A18" s="19" t="s">
        <v>35</v>
      </c>
      <c r="B18" s="21">
        <f>SUM(Attendance!$I$5:$I$104)</f>
        <v>0</v>
      </c>
    </row>
    <row r="19" spans="1:8" x14ac:dyDescent="0.25">
      <c r="A19" s="19" t="s">
        <v>37</v>
      </c>
      <c r="B19" s="21">
        <f>0.5*SUM(Attendance!$J$5:$J$104)</f>
        <v>0</v>
      </c>
    </row>
    <row r="32" spans="1:8" ht="21.95" customHeight="1" x14ac:dyDescent="0.25">
      <c r="A32" s="11" t="s">
        <v>75</v>
      </c>
      <c r="B32" s="11"/>
      <c r="C32" s="11"/>
      <c r="D32" s="11"/>
      <c r="E32" s="11"/>
      <c r="F32" s="11"/>
      <c r="G32" s="11"/>
      <c r="H32" s="11"/>
    </row>
    <row r="33" spans="1:6" ht="30" x14ac:dyDescent="0.25">
      <c r="A33" s="7" t="s">
        <v>39</v>
      </c>
      <c r="B33" s="7" t="s">
        <v>76</v>
      </c>
      <c r="C33" s="7" t="s">
        <v>77</v>
      </c>
      <c r="D33" s="7" t="s">
        <v>31</v>
      </c>
      <c r="E33" s="7" t="s">
        <v>33</v>
      </c>
      <c r="F33" s="7" t="s">
        <v>35</v>
      </c>
    </row>
    <row r="34" spans="1:6" x14ac:dyDescent="0.25">
      <c r="A34" s="19" t="str">
        <f>Setup!G14</f>
        <v>Administration</v>
      </c>
      <c r="B34" s="21">
        <f>COUNTIFS(Employees!$C$5:$C$104,$A34,Employees!$K$5:$K$104,"Yes")</f>
        <v>0</v>
      </c>
      <c r="C34" s="21">
        <f>SUMIFS(Attendance!$F$5:$F$104,Attendance!$C$5:$C$104,$A34)</f>
        <v>0</v>
      </c>
      <c r="D34" s="21">
        <f>SUMIFS(Attendance!$G$5:$G$104,Attendance!$C$5:$C$104,$A34)</f>
        <v>0</v>
      </c>
      <c r="E34" s="21">
        <f>SUMIFS(Attendance!$H$5:$H$104,Attendance!$C$5:$C$104,$A34)</f>
        <v>0</v>
      </c>
      <c r="F34" s="21">
        <f>SUMIFS(Attendance!$I$5:$I$104,Attendance!$C$5:$C$104,$A34)</f>
        <v>0</v>
      </c>
    </row>
    <row r="35" spans="1:6" x14ac:dyDescent="0.25">
      <c r="A35" s="19" t="str">
        <f>Setup!G15</f>
        <v>Finance</v>
      </c>
      <c r="B35" s="21">
        <f>COUNTIFS(Employees!$C$5:$C$104,$A35,Employees!$K$5:$K$104,"Yes")</f>
        <v>0</v>
      </c>
      <c r="C35" s="21">
        <f>SUMIFS(Attendance!$F$5:$F$104,Attendance!$C$5:$C$104,$A35)</f>
        <v>0</v>
      </c>
      <c r="D35" s="21">
        <f>SUMIFS(Attendance!$G$5:$G$104,Attendance!$C$5:$C$104,$A35)</f>
        <v>0</v>
      </c>
      <c r="E35" s="21">
        <f>SUMIFS(Attendance!$H$5:$H$104,Attendance!$C$5:$C$104,$A35)</f>
        <v>0</v>
      </c>
      <c r="F35" s="21">
        <f>SUMIFS(Attendance!$I$5:$I$104,Attendance!$C$5:$C$104,$A35)</f>
        <v>0</v>
      </c>
    </row>
    <row r="36" spans="1:6" x14ac:dyDescent="0.25">
      <c r="A36" s="19" t="str">
        <f>Setup!G16</f>
        <v>Human Resources</v>
      </c>
      <c r="B36" s="21">
        <f>COUNTIFS(Employees!$C$5:$C$104,$A36,Employees!$K$5:$K$104,"Yes")</f>
        <v>0</v>
      </c>
      <c r="C36" s="21">
        <f>SUMIFS(Attendance!$F$5:$F$104,Attendance!$C$5:$C$104,$A36)</f>
        <v>0</v>
      </c>
      <c r="D36" s="21">
        <f>SUMIFS(Attendance!$G$5:$G$104,Attendance!$C$5:$C$104,$A36)</f>
        <v>0</v>
      </c>
      <c r="E36" s="21">
        <f>SUMIFS(Attendance!$H$5:$H$104,Attendance!$C$5:$C$104,$A36)</f>
        <v>0</v>
      </c>
      <c r="F36" s="21">
        <f>SUMIFS(Attendance!$I$5:$I$104,Attendance!$C$5:$C$104,$A36)</f>
        <v>0</v>
      </c>
    </row>
    <row r="37" spans="1:6" x14ac:dyDescent="0.25">
      <c r="A37" s="19" t="str">
        <f>Setup!G17</f>
        <v>IT</v>
      </c>
      <c r="B37" s="21">
        <f>COUNTIFS(Employees!$C$5:$C$104,$A37,Employees!$K$5:$K$104,"Yes")</f>
        <v>0</v>
      </c>
      <c r="C37" s="21">
        <f>SUMIFS(Attendance!$F$5:$F$104,Attendance!$C$5:$C$104,$A37)</f>
        <v>0</v>
      </c>
      <c r="D37" s="21">
        <f>SUMIFS(Attendance!$G$5:$G$104,Attendance!$C$5:$C$104,$A37)</f>
        <v>0</v>
      </c>
      <c r="E37" s="21">
        <f>SUMIFS(Attendance!$H$5:$H$104,Attendance!$C$5:$C$104,$A37)</f>
        <v>0</v>
      </c>
      <c r="F37" s="21">
        <f>SUMIFS(Attendance!$I$5:$I$104,Attendance!$C$5:$C$104,$A37)</f>
        <v>0</v>
      </c>
    </row>
    <row r="38" spans="1:6" x14ac:dyDescent="0.25">
      <c r="A38" s="19" t="str">
        <f>Setup!G18</f>
        <v>Operations</v>
      </c>
      <c r="B38" s="21">
        <f>COUNTIFS(Employees!$C$5:$C$104,$A38,Employees!$K$5:$K$104,"Yes")</f>
        <v>0</v>
      </c>
      <c r="C38" s="21">
        <f>SUMIFS(Attendance!$F$5:$F$104,Attendance!$C$5:$C$104,$A38)</f>
        <v>0</v>
      </c>
      <c r="D38" s="21">
        <f>SUMIFS(Attendance!$G$5:$G$104,Attendance!$C$5:$C$104,$A38)</f>
        <v>0</v>
      </c>
      <c r="E38" s="21">
        <f>SUMIFS(Attendance!$H$5:$H$104,Attendance!$C$5:$C$104,$A38)</f>
        <v>0</v>
      </c>
      <c r="F38" s="21">
        <f>SUMIFS(Attendance!$I$5:$I$104,Attendance!$C$5:$C$104,$A38)</f>
        <v>0</v>
      </c>
    </row>
    <row r="39" spans="1:6" x14ac:dyDescent="0.25">
      <c r="A39" s="19" t="str">
        <f>Setup!G19</f>
        <v>Sales</v>
      </c>
      <c r="B39" s="21">
        <f>COUNTIFS(Employees!$C$5:$C$104,$A39,Employees!$K$5:$K$104,"Yes")</f>
        <v>0</v>
      </c>
      <c r="C39" s="21">
        <f>SUMIFS(Attendance!$F$5:$F$104,Attendance!$C$5:$C$104,$A39)</f>
        <v>0</v>
      </c>
      <c r="D39" s="21">
        <f>SUMIFS(Attendance!$G$5:$G$104,Attendance!$C$5:$C$104,$A39)</f>
        <v>0</v>
      </c>
      <c r="E39" s="21">
        <f>SUMIFS(Attendance!$H$5:$H$104,Attendance!$C$5:$C$104,$A39)</f>
        <v>0</v>
      </c>
      <c r="F39" s="21">
        <f>SUMIFS(Attendance!$I$5:$I$104,Attendance!$C$5:$C$104,$A39)</f>
        <v>0</v>
      </c>
    </row>
    <row r="40" spans="1:6" x14ac:dyDescent="0.25">
      <c r="A40" s="19" t="str">
        <f>Setup!G20</f>
        <v>Marketing</v>
      </c>
      <c r="B40" s="21">
        <f>COUNTIFS(Employees!$C$5:$C$104,$A40,Employees!$K$5:$K$104,"Yes")</f>
        <v>0</v>
      </c>
      <c r="C40" s="21">
        <f>SUMIFS(Attendance!$F$5:$F$104,Attendance!$C$5:$C$104,$A40)</f>
        <v>0</v>
      </c>
      <c r="D40" s="21">
        <f>SUMIFS(Attendance!$G$5:$G$104,Attendance!$C$5:$C$104,$A40)</f>
        <v>0</v>
      </c>
      <c r="E40" s="21">
        <f>SUMIFS(Attendance!$H$5:$H$104,Attendance!$C$5:$C$104,$A40)</f>
        <v>0</v>
      </c>
      <c r="F40" s="21">
        <f>SUMIFS(Attendance!$I$5:$I$104,Attendance!$C$5:$C$104,$A40)</f>
        <v>0</v>
      </c>
    </row>
    <row r="41" spans="1:6" x14ac:dyDescent="0.25">
      <c r="A41" s="19" t="str">
        <f>Setup!G21</f>
        <v>Customer Service</v>
      </c>
      <c r="B41" s="21">
        <f>COUNTIFS(Employees!$C$5:$C$104,$A41,Employees!$K$5:$K$104,"Yes")</f>
        <v>0</v>
      </c>
      <c r="C41" s="21">
        <f>SUMIFS(Attendance!$F$5:$F$104,Attendance!$C$5:$C$104,$A41)</f>
        <v>0</v>
      </c>
      <c r="D41" s="21">
        <f>SUMIFS(Attendance!$G$5:$G$104,Attendance!$C$5:$C$104,$A41)</f>
        <v>0</v>
      </c>
      <c r="E41" s="21">
        <f>SUMIFS(Attendance!$H$5:$H$104,Attendance!$C$5:$C$104,$A41)</f>
        <v>0</v>
      </c>
      <c r="F41" s="21">
        <f>SUMIFS(Attendance!$I$5:$I$104,Attendance!$C$5:$C$104,$A41)</f>
        <v>0</v>
      </c>
    </row>
    <row r="42" spans="1:6" x14ac:dyDescent="0.25">
      <c r="A42" s="19" t="str">
        <f>Setup!G22</f>
        <v>Procurement</v>
      </c>
      <c r="B42" s="21">
        <f>COUNTIFS(Employees!$C$5:$C$104,$A42,Employees!$K$5:$K$104,"Yes")</f>
        <v>0</v>
      </c>
      <c r="C42" s="21">
        <f>SUMIFS(Attendance!$F$5:$F$104,Attendance!$C$5:$C$104,$A42)</f>
        <v>0</v>
      </c>
      <c r="D42" s="21">
        <f>SUMIFS(Attendance!$G$5:$G$104,Attendance!$C$5:$C$104,$A42)</f>
        <v>0</v>
      </c>
      <c r="E42" s="21">
        <f>SUMIFS(Attendance!$H$5:$H$104,Attendance!$C$5:$C$104,$A42)</f>
        <v>0</v>
      </c>
      <c r="F42" s="21">
        <f>SUMIFS(Attendance!$I$5:$I$104,Attendance!$C$5:$C$104,$A42)</f>
        <v>0</v>
      </c>
    </row>
    <row r="43" spans="1:6" x14ac:dyDescent="0.25">
      <c r="A43" s="19" t="str">
        <f>Setup!G23</f>
        <v>Other</v>
      </c>
      <c r="B43" s="21">
        <f>COUNTIFS(Employees!$C$5:$C$104,$A43,Employees!$K$5:$K$104,"Yes")</f>
        <v>0</v>
      </c>
      <c r="C43" s="21">
        <f>SUMIFS(Attendance!$F$5:$F$104,Attendance!$C$5:$C$104,$A43)</f>
        <v>0</v>
      </c>
      <c r="D43" s="21">
        <f>SUMIFS(Attendance!$G$5:$G$104,Attendance!$C$5:$C$104,$A43)</f>
        <v>0</v>
      </c>
      <c r="E43" s="21">
        <f>SUMIFS(Attendance!$H$5:$H$104,Attendance!$C$5:$C$104,$A43)</f>
        <v>0</v>
      </c>
      <c r="F43" s="21">
        <f>SUMIFS(Attendance!$I$5:$I$104,Attendance!$C$5:$C$104,$A43)</f>
        <v>0</v>
      </c>
    </row>
    <row r="44" spans="1:6" x14ac:dyDescent="0.25">
      <c r="A44" s="39" t="s">
        <v>78</v>
      </c>
      <c r="B44" s="40">
        <f>SUM(B34:B43)</f>
        <v>0</v>
      </c>
      <c r="C44" s="40">
        <f>SUM(C34:C43)</f>
        <v>0</v>
      </c>
      <c r="D44" s="40">
        <f>SUM(D34:D43)</f>
        <v>0</v>
      </c>
      <c r="E44" s="40">
        <f>SUM(E34:E43)</f>
        <v>0</v>
      </c>
      <c r="F44" s="40">
        <f>SUM(F34:F43)</f>
        <v>0</v>
      </c>
    </row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</sheetData>
  <mergeCells count="14">
    <mergeCell ref="A8:H8"/>
    <mergeCell ref="A9:H11"/>
    <mergeCell ref="A13:H13"/>
    <mergeCell ref="A32:H32"/>
    <mergeCell ref="A1:H1"/>
    <mergeCell ref="A2:H2"/>
    <mergeCell ref="A4:B4"/>
    <mergeCell ref="A5:B6"/>
    <mergeCell ref="C4:D4"/>
    <mergeCell ref="C5:D6"/>
    <mergeCell ref="E4:F4"/>
    <mergeCell ref="E5:F6"/>
    <mergeCell ref="G4:H4"/>
    <mergeCell ref="G5:H6"/>
  </mergeCells>
  <printOptions horizontalCentered="1"/>
  <pageMargins left="0.7" right="0.7" top="0.75" bottom="0.75" header="0.3" footer="0.3"/>
  <pageSetup paperSize="0" scale="0" orientation="landscape" horizontalDpi="0" verticalDpi="0" copies="0"/>
  <headerFooter>
    <oddHeader>&amp;C&amp;"Aptos"&amp;10&amp;K0000FF Classification: Confidential &amp;1#_x000D_</oddHeader>
    <oddFooter xml:space="preserve">&amp;C_x000D_&amp;1#&amp;"Aptos"&amp;10&amp;K0000FF Classification: Confidential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12</vt:i4>
      </vt:variant>
    </vt:vector>
  </HeadingPairs>
  <TitlesOfParts>
    <vt:vector size="17" baseType="lpstr">
      <vt:lpstr>Cover</vt:lpstr>
      <vt:lpstr>Setup</vt:lpstr>
      <vt:lpstr>Employees</vt:lpstr>
      <vt:lpstr>Attendance</vt:lpstr>
      <vt:lpstr>Dashboard</vt:lpstr>
      <vt:lpstr>DefaultAnnual</vt:lpstr>
      <vt:lpstr>DefaultSick</vt:lpstr>
      <vt:lpstr>DepartmentList</vt:lpstr>
      <vt:lpstr>HolidayDates</vt:lpstr>
      <vt:lpstr>Attendance!Print_Area</vt:lpstr>
      <vt:lpstr>Cover!Print_Area</vt:lpstr>
      <vt:lpstr>Dashboard!Print_Area</vt:lpstr>
      <vt:lpstr>Employees!Print_Area</vt:lpstr>
      <vt:lpstr>Setup!Print_Area</vt:lpstr>
      <vt:lpstr>ReportMonth</vt:lpstr>
      <vt:lpstr>StatusList</vt:lpstr>
      <vt:lpstr>WeekendCode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H Alsabbagh</dc:creator>
  <cp:lastModifiedBy>Mohammed H Alsabbagh</cp:lastModifiedBy>
  <dcterms:created xsi:type="dcterms:W3CDTF">2026-09-11T13:15:14Z</dcterms:created>
  <dcterms:modified xsi:type="dcterms:W3CDTF">2026-09-11T13:25:14Z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ebd55d-c3ba-4379-b4f0-b906963f4f5e_Enabled">
    <vt:lpwstr>true</vt:lpwstr>
  </property>
  <property fmtid="{D5CDD505-2E9C-101B-9397-08002B2CF9AE}" pid="3" name="MSIP_Label_70ebd55d-c3ba-4379-b4f0-b906963f4f5e_SetDate">
    <vt:lpwstr>2026-09-11T13:24:09Z</vt:lpwstr>
  </property>
  <property fmtid="{D5CDD505-2E9C-101B-9397-08002B2CF9AE}" pid="4" name="MSIP_Label_70ebd55d-c3ba-4379-b4f0-b906963f4f5e_Method">
    <vt:lpwstr>Standard</vt:lpwstr>
  </property>
  <property fmtid="{D5CDD505-2E9C-101B-9397-08002B2CF9AE}" pid="5" name="MSIP_Label_70ebd55d-c3ba-4379-b4f0-b906963f4f5e_Name">
    <vt:lpwstr>Confidential - مقيد</vt:lpwstr>
  </property>
  <property fmtid="{D5CDD505-2E9C-101B-9397-08002B2CF9AE}" pid="6" name="MSIP_Label_70ebd55d-c3ba-4379-b4f0-b906963f4f5e_SiteId">
    <vt:lpwstr>f8ba2c23-a403-423b-ba39-f7883c211637</vt:lpwstr>
  </property>
  <property fmtid="{D5CDD505-2E9C-101B-9397-08002B2CF9AE}" pid="7" name="MSIP_Label_70ebd55d-c3ba-4379-b4f0-b906963f4f5e_ActionId">
    <vt:lpwstr>cbb3e89e-ab53-467d-828f-51ab69942123</vt:lpwstr>
  </property>
  <property fmtid="{D5CDD505-2E9C-101B-9397-08002B2CF9AE}" pid="8" name="MSIP_Label_70ebd55d-c3ba-4379-b4f0-b906963f4f5e_ContentBits">
    <vt:lpwstr>3</vt:lpwstr>
  </property>
  <property fmtid="{D5CDD505-2E9C-101B-9397-08002B2CF9AE}" pid="9" name="MSIP_Label_70ebd55d-c3ba-4379-b4f0-b906963f4f5e_Tag">
    <vt:lpwstr>10, 3, 0, 1</vt:lpwstr>
  </property>
</Properties>
</file>